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bcgroup-my.sharepoint.com/personal/adnan_macknojia_abctech_com/Documents/Documents/Financial Statements and Audit/FS and M&amp;DA - Q2, 2023/Financial Statements/"/>
    </mc:Choice>
  </mc:AlternateContent>
  <xr:revisionPtr revIDLastSave="1190" documentId="13_ncr:1_{667C356A-F8F4-49BC-8467-BC6152055BF1}" xr6:coauthVersionLast="47" xr6:coauthVersionMax="47" xr10:uidLastSave="{AB6F84AC-C227-4CD8-BBD3-2517A8F073C8}"/>
  <bookViews>
    <workbookView xWindow="-120" yWindow="-120" windowWidth="29040" windowHeight="15840" xr2:uid="{82249AF6-A3C4-4467-B037-ADDF7413AF4E}"/>
  </bookViews>
  <sheets>
    <sheet name="Financials" sheetId="4" r:id="rId1"/>
  </sheets>
  <externalReferences>
    <externalReference r:id="rId2"/>
  </externalReferences>
  <definedNames>
    <definedName name="Act_BS">[1]Bud_Act_BS!$A$4:$AB$59</definedName>
    <definedName name="BS_Format">[1]Input!$J$1:$K$45</definedName>
    <definedName name="Bud_BS">[1]Bud_Act_BS!#REF!</definedName>
    <definedName name="BUD_CF">[1]Bud_Act_BS!#REF!</definedName>
    <definedName name="Bud_IS">#REF!</definedName>
    <definedName name="CIQWBGuid" hidden="1">"e469639b-abd1-4932-8fed-ec9277e6dc64"</definedName>
    <definedName name="Forecasted_IS">#REF!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 hidden="1">44167.2285069444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Periods">[1]Input!$B$5:$D$16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21" i="4" l="1"/>
  <c r="G141" i="4"/>
  <c r="G117" i="4"/>
  <c r="G202" i="4"/>
  <c r="G188" i="4"/>
  <c r="G171" i="4"/>
  <c r="G176" i="4" s="1"/>
  <c r="G204" i="4" s="1"/>
  <c r="G107" i="4"/>
  <c r="G100" i="4"/>
  <c r="G102" i="4" s="1"/>
  <c r="G90" i="4"/>
  <c r="G83" i="4"/>
  <c r="G69" i="4"/>
  <c r="G77" i="4" s="1"/>
  <c r="G79" i="4" s="1"/>
  <c r="G84" i="4" s="1"/>
  <c r="G91" i="4" s="1"/>
  <c r="G57" i="4"/>
  <c r="G48" i="4"/>
  <c r="G41" i="4"/>
  <c r="G29" i="4"/>
  <c r="G19" i="4"/>
  <c r="H202" i="4"/>
  <c r="H188" i="4"/>
  <c r="H171" i="4"/>
  <c r="H176" i="4" s="1"/>
  <c r="H211" i="4" s="1"/>
  <c r="H221" i="4" s="1"/>
  <c r="H107" i="4"/>
  <c r="H100" i="4"/>
  <c r="H102" i="4" s="1"/>
  <c r="H90" i="4"/>
  <c r="H83" i="4"/>
  <c r="H69" i="4"/>
  <c r="H77" i="4" s="1"/>
  <c r="H79" i="4" s="1"/>
  <c r="H57" i="4"/>
  <c r="H48" i="4"/>
  <c r="H41" i="4"/>
  <c r="H29" i="4"/>
  <c r="H19" i="4"/>
  <c r="Z206" i="4"/>
  <c r="I150" i="4"/>
  <c r="G49" i="4" l="1"/>
  <c r="G58" i="4" s="1"/>
  <c r="G30" i="4"/>
  <c r="H204" i="4"/>
  <c r="H84" i="4"/>
  <c r="H49" i="4"/>
  <c r="H58" i="4" s="1"/>
  <c r="H30" i="4"/>
  <c r="I221" i="4"/>
  <c r="I202" i="4"/>
  <c r="I188" i="4"/>
  <c r="I171" i="4"/>
  <c r="I176" i="4" s="1"/>
  <c r="I117" i="4"/>
  <c r="I141" i="4" s="1"/>
  <c r="I107" i="4"/>
  <c r="I100" i="4"/>
  <c r="I102" i="4" s="1"/>
  <c r="I90" i="4"/>
  <c r="I83" i="4"/>
  <c r="I69" i="4"/>
  <c r="I77" i="4" s="1"/>
  <c r="I79" i="4" s="1"/>
  <c r="I57" i="4"/>
  <c r="I48" i="4"/>
  <c r="I41" i="4"/>
  <c r="I29" i="4"/>
  <c r="I19" i="4"/>
  <c r="J221" i="4"/>
  <c r="J202" i="4"/>
  <c r="J188" i="4"/>
  <c r="J171" i="4"/>
  <c r="J176" i="4" s="1"/>
  <c r="J117" i="4"/>
  <c r="J141" i="4" s="1"/>
  <c r="J107" i="4"/>
  <c r="J100" i="4"/>
  <c r="J102" i="4" s="1"/>
  <c r="J90" i="4"/>
  <c r="J83" i="4"/>
  <c r="J69" i="4"/>
  <c r="J77" i="4" s="1"/>
  <c r="J79" i="4" s="1"/>
  <c r="J57" i="4"/>
  <c r="J48" i="4"/>
  <c r="J41" i="4"/>
  <c r="J29" i="4"/>
  <c r="J19" i="4"/>
  <c r="M91" i="4"/>
  <c r="K107" i="4"/>
  <c r="L221" i="4"/>
  <c r="K221" i="4"/>
  <c r="K202" i="4"/>
  <c r="K188" i="4"/>
  <c r="K171" i="4"/>
  <c r="K176" i="4" s="1"/>
  <c r="K117" i="4"/>
  <c r="K141" i="4" s="1"/>
  <c r="K100" i="4"/>
  <c r="K102" i="4" s="1"/>
  <c r="K90" i="4"/>
  <c r="K83" i="4"/>
  <c r="K69" i="4"/>
  <c r="K77" i="4" s="1"/>
  <c r="K79" i="4" s="1"/>
  <c r="K57" i="4"/>
  <c r="K48" i="4"/>
  <c r="K41" i="4"/>
  <c r="K29" i="4"/>
  <c r="K19" i="4"/>
  <c r="L28" i="4"/>
  <c r="L107" i="4"/>
  <c r="G61" i="4" l="1"/>
  <c r="H91" i="4"/>
  <c r="H111" i="4"/>
  <c r="H117" i="4" s="1"/>
  <c r="H141" i="4" s="1"/>
  <c r="I204" i="4"/>
  <c r="I84" i="4"/>
  <c r="I91" i="4" s="1"/>
  <c r="I49" i="4"/>
  <c r="I58" i="4" s="1"/>
  <c r="I30" i="4"/>
  <c r="K84" i="4"/>
  <c r="K91" i="4" s="1"/>
  <c r="J204" i="4"/>
  <c r="J84" i="4"/>
  <c r="J91" i="4" s="1"/>
  <c r="J49" i="4"/>
  <c r="J58" i="4" s="1"/>
  <c r="J30" i="4"/>
  <c r="K204" i="4"/>
  <c r="K49" i="4"/>
  <c r="K58" i="4" s="1"/>
  <c r="K30" i="4"/>
  <c r="L202" i="4"/>
  <c r="L188" i="4"/>
  <c r="L171" i="4"/>
  <c r="L176" i="4" s="1"/>
  <c r="L117" i="4"/>
  <c r="L141" i="4" s="1"/>
  <c r="L100" i="4"/>
  <c r="L102" i="4" s="1"/>
  <c r="L90" i="4"/>
  <c r="L83" i="4"/>
  <c r="L69" i="4"/>
  <c r="L77" i="4" s="1"/>
  <c r="L79" i="4" s="1"/>
  <c r="L57" i="4"/>
  <c r="L48" i="4"/>
  <c r="L41" i="4"/>
  <c r="L29" i="4"/>
  <c r="L19" i="4"/>
  <c r="L84" i="4" l="1"/>
  <c r="L91" i="4" s="1"/>
  <c r="L204" i="4"/>
  <c r="L207" i="4" s="1"/>
  <c r="K206" i="4" s="1"/>
  <c r="K207" i="4" s="1"/>
  <c r="J206" i="4" s="1"/>
  <c r="J207" i="4" s="1"/>
  <c r="I206" i="4" s="1"/>
  <c r="I207" i="4" s="1"/>
  <c r="H206" i="4" s="1"/>
  <c r="H207" i="4" s="1"/>
  <c r="G206" i="4" s="1"/>
  <c r="G207" i="4" s="1"/>
  <c r="L30" i="4"/>
  <c r="L49" i="4"/>
  <c r="L58" i="4" s="1"/>
</calcChain>
</file>

<file path=xl/sharedStrings.xml><?xml version="1.0" encoding="utf-8"?>
<sst xmlns="http://schemas.openxmlformats.org/spreadsheetml/2006/main" count="203" uniqueCount="185">
  <si>
    <t>Annual and Quarterly Consolidated Financial Information</t>
  </si>
  <si>
    <t>Balance Sheet</t>
  </si>
  <si>
    <t>US$ thousands, unless otherwise noted</t>
  </si>
  <si>
    <t>Assets</t>
  </si>
  <si>
    <t>Current assets</t>
  </si>
  <si>
    <t>Cash</t>
  </si>
  <si>
    <t>Trade and other receivables</t>
  </si>
  <si>
    <t>Inventories</t>
  </si>
  <si>
    <t>Prepaid expenses and other</t>
  </si>
  <si>
    <t>Assets held for sale</t>
  </si>
  <si>
    <t>Total current assets</t>
  </si>
  <si>
    <t>Property, plant and equipment</t>
  </si>
  <si>
    <t>Right-of-use assets</t>
  </si>
  <si>
    <t>Intangible assets</t>
  </si>
  <si>
    <t>Deferred income taxes</t>
  </si>
  <si>
    <t>Investment in joint ventures</t>
  </si>
  <si>
    <t>Derivative financial assets</t>
  </si>
  <si>
    <t>Goodwill</t>
  </si>
  <si>
    <t>Deferred financing costs for revolving credit facilities</t>
  </si>
  <si>
    <t>Other long-term assets</t>
  </si>
  <si>
    <t>Total non-current assets</t>
  </si>
  <si>
    <t>Total assets</t>
  </si>
  <si>
    <t>Liabilities and equity</t>
  </si>
  <si>
    <t>Current liabilities</t>
  </si>
  <si>
    <t>Trade payables</t>
  </si>
  <si>
    <t>Accrued liabilites and other payables</t>
  </si>
  <si>
    <t>Provisions</t>
  </si>
  <si>
    <t>Liabilities associated with assets held for sale</t>
  </si>
  <si>
    <t>Current portion of long-term debt</t>
  </si>
  <si>
    <t>Current portion of lease liabilities</t>
  </si>
  <si>
    <t>Total current liabilities</t>
  </si>
  <si>
    <t>Long-term debt</t>
  </si>
  <si>
    <t>Lease liabilites</t>
  </si>
  <si>
    <t>Derivative financial liabilities</t>
  </si>
  <si>
    <t>Other long-term liabilities</t>
  </si>
  <si>
    <t>Total non-current liabilities</t>
  </si>
  <si>
    <t>Total liabilities</t>
  </si>
  <si>
    <t>Equity</t>
  </si>
  <si>
    <t>Capital stock</t>
  </si>
  <si>
    <t>Retained earnings</t>
  </si>
  <si>
    <t>Cash flow hedge reserve, including cost of hedging</t>
  </si>
  <si>
    <t>Total equity</t>
  </si>
  <si>
    <t>Total liabilities and equity</t>
  </si>
  <si>
    <t>Income Statement</t>
  </si>
  <si>
    <t>Sales</t>
  </si>
  <si>
    <t>Cost of sales</t>
  </si>
  <si>
    <t>Selling, general and administrative</t>
  </si>
  <si>
    <t>Gain on disposal of Polybottle Group</t>
  </si>
  <si>
    <t>Loss (gain) on derivative financial instruments</t>
  </si>
  <si>
    <t>Income tax expense (recovery)</t>
  </si>
  <si>
    <t>Current</t>
  </si>
  <si>
    <t>Deferred</t>
  </si>
  <si>
    <t>Total income tax expense (recovery)</t>
  </si>
  <si>
    <t>Other comprehensive income (loss)</t>
  </si>
  <si>
    <t>Items that may be recycled subsequently to net earnings</t>
  </si>
  <si>
    <t>Foreign currency translation of foreign operations and other</t>
  </si>
  <si>
    <t>Cash flow hedges, net of taxes</t>
  </si>
  <si>
    <t>Cash flow hedges recycled to net earnings, net of taxes</t>
  </si>
  <si>
    <t>Sales by segment</t>
  </si>
  <si>
    <t>External Customers</t>
  </si>
  <si>
    <t>North America</t>
  </si>
  <si>
    <t>Rest of World</t>
  </si>
  <si>
    <t>Total</t>
  </si>
  <si>
    <t>Proportionate Share of Joint Ventures Revenue</t>
  </si>
  <si>
    <t>Pro Forma Total</t>
  </si>
  <si>
    <t>Part Sales</t>
  </si>
  <si>
    <t>Tooling Sales</t>
  </si>
  <si>
    <t>Adjusted EBITDA reconciliation</t>
  </si>
  <si>
    <t>Add: Interest expense</t>
  </si>
  <si>
    <t>Add: Depreciation of property, plant and equipment</t>
  </si>
  <si>
    <t>Add: Depreciation of right-of-use assets</t>
  </si>
  <si>
    <t>Add: Amortization of intangible assets</t>
  </si>
  <si>
    <t>EBITDA</t>
  </si>
  <si>
    <t>Add: Unrealized loss (gain) on derivative financial instruments</t>
  </si>
  <si>
    <t>Add: Impact of GM strike</t>
  </si>
  <si>
    <t>Add: Transactional, recruitment and other bonuses</t>
  </si>
  <si>
    <t>Add: Key management personnel severance</t>
  </si>
  <si>
    <t>Add: Adjustment to acquisition-related payable</t>
  </si>
  <si>
    <t>Add: Business transformation related costs</t>
  </si>
  <si>
    <t>Add: Additional launch and related costs</t>
  </si>
  <si>
    <t>Less: Gain on change in employee benefit plan</t>
  </si>
  <si>
    <t>Less: Gain on disposal of Polybottle Group</t>
  </si>
  <si>
    <t>Less: Changes to non-tooling onerous contracts</t>
  </si>
  <si>
    <t>Add: Reversal of inventory revaluation adjustment related to purchase price</t>
  </si>
  <si>
    <t>Add: EBITDA from joint ventures</t>
  </si>
  <si>
    <t>Less: Lease payments</t>
  </si>
  <si>
    <t>Adjusted EBITDA</t>
  </si>
  <si>
    <t>Cash Flow Statement</t>
  </si>
  <si>
    <t>Cash flows from (used in) operating activities</t>
  </si>
  <si>
    <t>Adjustments for</t>
  </si>
  <si>
    <t>Depreciation of property, plant and equipment</t>
  </si>
  <si>
    <t>Depreciation of right-of-use assets</t>
  </si>
  <si>
    <t>Amortization of intangible assets</t>
  </si>
  <si>
    <t>Unrealized loss (gain) on derivative financial instruments</t>
  </si>
  <si>
    <t>Interest expense</t>
  </si>
  <si>
    <t>Reversal of non-tooling onerous contract provision</t>
  </si>
  <si>
    <t>Changes in</t>
  </si>
  <si>
    <t>Trade and other receivables and prepaid expenses and other</t>
  </si>
  <si>
    <t>Trade payables, accrued liabilities and other payables, and provisions</t>
  </si>
  <si>
    <t>Interest received</t>
  </si>
  <si>
    <t>Income taxes recovered (paid)</t>
  </si>
  <si>
    <t>Interest paid on long-term debt and other</t>
  </si>
  <si>
    <t>Cash flows from (used in) investing activities</t>
  </si>
  <si>
    <t>Purchases of property, plant and equipment</t>
  </si>
  <si>
    <t>Proceeds from disposal of Polybottle Group, net of transaction costs</t>
  </si>
  <si>
    <t>Proceeds from disposal of assets held for sale, net of transaction costs</t>
  </si>
  <si>
    <t>Change in other long-term liabilities</t>
  </si>
  <si>
    <t>Payment of acquisition-related payable</t>
  </si>
  <si>
    <t>Dividends received from joint ventures</t>
  </si>
  <si>
    <t>Proceeds from disposals of property, plant and equipment</t>
  </si>
  <si>
    <t>Additions to intangible assets</t>
  </si>
  <si>
    <t>Cash flows from (used in) financing activities</t>
  </si>
  <si>
    <t>Proceeds from long-term debt</t>
  </si>
  <si>
    <t>Financing costs</t>
  </si>
  <si>
    <t>Repayment of long-term debt</t>
  </si>
  <si>
    <t>Return of capital</t>
  </si>
  <si>
    <t>Net foreign exchange difference</t>
  </si>
  <si>
    <t>Cash, beginning of period</t>
  </si>
  <si>
    <t>Cash, end of period</t>
  </si>
  <si>
    <t>Less: Purchases of property, plant and equipment</t>
  </si>
  <si>
    <t>Add: Proceeds from disposals of property, plant and equipment</t>
  </si>
  <si>
    <t>Less: Additions to intangible assets</t>
  </si>
  <si>
    <t>Add: Proceeds from disposal of Polybottle Group, net of transaction costs</t>
  </si>
  <si>
    <t>Add: Dividends received from joint ventures</t>
  </si>
  <si>
    <t>Less: Principal payments of lease liabilities</t>
  </si>
  <si>
    <t>Mar-31-21</t>
  </si>
  <si>
    <t>Other Reserves</t>
  </si>
  <si>
    <t>IPO related costs</t>
  </si>
  <si>
    <t>Jun-30-21</t>
  </si>
  <si>
    <t>Add: Apollo transaction costs</t>
  </si>
  <si>
    <t>Dividends to shareholders</t>
  </si>
  <si>
    <t>Foreign currency translation reserve and other</t>
  </si>
  <si>
    <t>Gross profit (loss)</t>
  </si>
  <si>
    <t>Operating income (loss)</t>
  </si>
  <si>
    <t>Loss (gain) on disposal and write-down of assets</t>
  </si>
  <si>
    <t>Earnings (loss) before income tax</t>
  </si>
  <si>
    <t>Net earnings (loss)</t>
  </si>
  <si>
    <t>Total comprehensive income (loss) for the period</t>
  </si>
  <si>
    <t>Add: Income tax expense (recovery)</t>
  </si>
  <si>
    <t>Add: IPO related costs</t>
  </si>
  <si>
    <t>Add: Loss (gain) on disposal and write-down of assets</t>
  </si>
  <si>
    <t>Net cash flows from (used in) operating activities</t>
  </si>
  <si>
    <t>Net cash flows from (used in) investing activities</t>
  </si>
  <si>
    <t>Net cash flows from (used in) financing activities</t>
  </si>
  <si>
    <t>160*</t>
  </si>
  <si>
    <t>83*</t>
  </si>
  <si>
    <t>*Restated</t>
  </si>
  <si>
    <t>FY2022</t>
  </si>
  <si>
    <t>Share of loss (income) of joint ventures</t>
  </si>
  <si>
    <t>Interest expense, net</t>
  </si>
  <si>
    <t>Less: Share of loss (income) of joint ventures</t>
  </si>
  <si>
    <t>Q1</t>
  </si>
  <si>
    <t>Q2</t>
  </si>
  <si>
    <t>Cash generated from (used in) operating activities</t>
  </si>
  <si>
    <t>Net increase (decrease) in cash</t>
  </si>
  <si>
    <t>Add: One time advisory, bonus, and other costs</t>
  </si>
  <si>
    <t>Q3</t>
  </si>
  <si>
    <t>Purchase option</t>
  </si>
  <si>
    <t>Add: Acquisition related cost</t>
  </si>
  <si>
    <t>Acquisition of subsidiaries, net of cash acquired</t>
  </si>
  <si>
    <t>Repayment of acquired loan</t>
  </si>
  <si>
    <t>Proceeds from issuance of shares, net of issuance cost</t>
  </si>
  <si>
    <t>Impairment of non-financial assets</t>
  </si>
  <si>
    <t>Add: Impairment of non-financial assets</t>
  </si>
  <si>
    <t>Less: Acquisition of subsidiaries, net of cash acquired</t>
  </si>
  <si>
    <t>Principal payments of lease liabilities, net of sublease receipts</t>
  </si>
  <si>
    <t>FY2023</t>
  </si>
  <si>
    <t>Proceeds from other financing arrangement</t>
  </si>
  <si>
    <t>Share-based compensation expense (reversal)</t>
  </si>
  <si>
    <t>Write-down of inventories</t>
  </si>
  <si>
    <t>Interest paid on leases, net of interest received</t>
  </si>
  <si>
    <t>Net change in revolving credit facilities</t>
  </si>
  <si>
    <t>Less (add): Net impact of hedge monetization</t>
  </si>
  <si>
    <t>Add: Write-down of inventories</t>
  </si>
  <si>
    <t>Add: EBITDA from Poland operations</t>
  </si>
  <si>
    <t>Q4*</t>
  </si>
  <si>
    <t>* Revised as the Company finalized its purchase price allocations for the acquisitions that took place in fiscal 2022 in Q1 Fiscal 2023.</t>
  </si>
  <si>
    <t>Q1*</t>
  </si>
  <si>
    <t xml:space="preserve">* Revised as the Company reclassified certain freight expenses from selling, general and administrative expense to cost of sales. </t>
  </si>
  <si>
    <t xml:space="preserve">Impairment of investment in joint venture </t>
  </si>
  <si>
    <t>Impairment of investments in joint venture</t>
  </si>
  <si>
    <t>Add: Impairment of investment in joint venture</t>
  </si>
  <si>
    <t>Add: Share-based compensation expense (reversal)</t>
  </si>
  <si>
    <t>Adjusted Free Cash Flow reconciliation</t>
  </si>
  <si>
    <t>Adjusted Free 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</si>
</sst>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&quot;FY&quot;0"/>
    <numFmt numFmtId="167" formatCode="\Q0"/>
    <numFmt numFmtId="168" formatCode="mmm\-d\-yy"/>
    <numFmt numFmtId="169" formatCode="&quot;$&quot;#,##0_);\(&quot;$&quot;#,##0\);&quot;-&quot;_);@_)"/>
    <numFmt numFmtId="170" formatCode="0.0%"/>
    <numFmt numFmtId="171" formatCode="#,##0.0%_);\(#,##0.0%\);&quot;-&quot;_);@_)"/>
    <numFmt numFmtId="172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color theme="1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ck">
        <color theme="0"/>
      </right>
      <top/>
      <bottom style="thin">
        <color theme="5"/>
      </bottom>
      <diagonal/>
    </border>
    <border>
      <left style="thick">
        <color theme="0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 style="thick">
        <color theme="0"/>
      </left>
      <right style="thick">
        <color theme="0"/>
      </right>
      <top/>
      <bottom style="thin">
        <color theme="5"/>
      </bottom>
      <diagonal/>
    </border>
    <border>
      <left/>
      <right/>
      <top style="thin">
        <color theme="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2" applyAlignment="1">
      <alignment vertical="center"/>
    </xf>
    <xf numFmtId="0" fontId="3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vertical="center"/>
    </xf>
    <xf numFmtId="0" fontId="2" fillId="0" borderId="0" xfId="2" applyAlignment="1">
      <alignment horizontal="left" vertical="center" indent="1"/>
    </xf>
    <xf numFmtId="0" fontId="6" fillId="0" borderId="0" xfId="2" applyFont="1" applyAlignment="1">
      <alignment vertical="center"/>
    </xf>
    <xf numFmtId="0" fontId="4" fillId="0" borderId="3" xfId="2" applyFont="1" applyBorder="1" applyAlignment="1">
      <alignment vertical="center"/>
    </xf>
    <xf numFmtId="0" fontId="2" fillId="0" borderId="3" xfId="2" applyBorder="1" applyAlignment="1">
      <alignment vertical="center"/>
    </xf>
    <xf numFmtId="166" fontId="6" fillId="0" borderId="3" xfId="2" applyNumberFormat="1" applyFont="1" applyBorder="1" applyAlignment="1">
      <alignment horizontal="centerContinuous" vertical="center"/>
    </xf>
    <xf numFmtId="167" fontId="6" fillId="0" borderId="0" xfId="2" applyNumberFormat="1" applyFont="1" applyAlignment="1">
      <alignment horizontal="center" vertical="center"/>
    </xf>
    <xf numFmtId="169" fontId="6" fillId="3" borderId="0" xfId="2" applyNumberFormat="1" applyFont="1" applyFill="1" applyAlignment="1">
      <alignment horizontal="right" vertical="center"/>
    </xf>
    <xf numFmtId="0" fontId="2" fillId="0" borderId="0" xfId="2" applyAlignment="1">
      <alignment horizontal="left" vertical="center" indent="2"/>
    </xf>
    <xf numFmtId="0" fontId="8" fillId="0" borderId="0" xfId="2" applyFont="1" applyAlignment="1">
      <alignment horizontal="left" vertical="center" indent="1"/>
    </xf>
    <xf numFmtId="166" fontId="6" fillId="0" borderId="1" xfId="2" applyNumberFormat="1" applyFont="1" applyBorder="1" applyAlignment="1">
      <alignment horizontal="centerContinuous" vertical="center"/>
    </xf>
    <xf numFmtId="166" fontId="6" fillId="0" borderId="4" xfId="2" applyNumberFormat="1" applyFont="1" applyBorder="1" applyAlignment="1">
      <alignment horizontal="centerContinuous" vertical="center"/>
    </xf>
    <xf numFmtId="166" fontId="6" fillId="0" borderId="2" xfId="2" applyNumberFormat="1" applyFont="1" applyBorder="1" applyAlignment="1">
      <alignment horizontal="centerContinuous" vertical="center"/>
    </xf>
    <xf numFmtId="164" fontId="6" fillId="0" borderId="0" xfId="2" applyNumberFormat="1" applyFont="1" applyAlignment="1">
      <alignment horizontal="right" vertical="center"/>
    </xf>
    <xf numFmtId="164" fontId="2" fillId="0" borderId="0" xfId="2" applyNumberFormat="1" applyAlignment="1">
      <alignment vertical="center"/>
    </xf>
    <xf numFmtId="164" fontId="6" fillId="0" borderId="5" xfId="2" applyNumberFormat="1" applyFont="1" applyBorder="1" applyAlignment="1">
      <alignment horizontal="right" vertical="center"/>
    </xf>
    <xf numFmtId="165" fontId="6" fillId="0" borderId="0" xfId="2" applyNumberFormat="1" applyFont="1" applyAlignment="1">
      <alignment horizontal="right" vertical="center"/>
    </xf>
    <xf numFmtId="164" fontId="7" fillId="0" borderId="5" xfId="2" applyNumberFormat="1" applyFont="1" applyBorder="1" applyAlignment="1">
      <alignment horizontal="right" vertical="center"/>
    </xf>
    <xf numFmtId="164" fontId="7" fillId="0" borderId="0" xfId="2" applyNumberFormat="1" applyFont="1" applyAlignment="1">
      <alignment horizontal="right" vertical="center"/>
    </xf>
    <xf numFmtId="168" fontId="6" fillId="0" borderId="1" xfId="2" applyNumberFormat="1" applyFont="1" applyBorder="1" applyAlignment="1">
      <alignment horizontal="center" vertical="center"/>
    </xf>
    <xf numFmtId="168" fontId="6" fillId="0" borderId="4" xfId="2" applyNumberFormat="1" applyFont="1" applyBorder="1" applyAlignment="1">
      <alignment horizontal="center" vertical="center"/>
    </xf>
    <xf numFmtId="168" fontId="6" fillId="0" borderId="2" xfId="2" applyNumberFormat="1" applyFont="1" applyBorder="1" applyAlignment="1">
      <alignment horizontal="center" vertical="center"/>
    </xf>
    <xf numFmtId="164" fontId="6" fillId="0" borderId="0" xfId="2" applyNumberFormat="1" applyFont="1" applyAlignment="1">
      <alignment vertical="center"/>
    </xf>
    <xf numFmtId="165" fontId="6" fillId="0" borderId="0" xfId="2" applyNumberFormat="1" applyFont="1" applyAlignment="1">
      <alignment vertical="center"/>
    </xf>
    <xf numFmtId="0" fontId="6" fillId="2" borderId="0" xfId="2" applyFont="1" applyFill="1" applyAlignment="1">
      <alignment vertical="center"/>
    </xf>
    <xf numFmtId="0" fontId="6" fillId="0" borderId="3" xfId="2" applyFont="1" applyBorder="1" applyAlignment="1">
      <alignment vertical="center"/>
    </xf>
    <xf numFmtId="169" fontId="6" fillId="3" borderId="5" xfId="2" applyNumberFormat="1" applyFont="1" applyFill="1" applyBorder="1" applyAlignment="1">
      <alignment horizontal="right" vertical="center"/>
    </xf>
    <xf numFmtId="0" fontId="6" fillId="3" borderId="0" xfId="2" applyFont="1" applyFill="1" applyAlignment="1">
      <alignment vertical="center"/>
    </xf>
    <xf numFmtId="171" fontId="6" fillId="0" borderId="0" xfId="2" applyNumberFormat="1" applyFont="1" applyAlignment="1">
      <alignment horizontal="right" vertical="center"/>
    </xf>
    <xf numFmtId="170" fontId="6" fillId="0" borderId="0" xfId="1" applyNumberFormat="1" applyFont="1" applyAlignment="1">
      <alignment vertical="center"/>
    </xf>
    <xf numFmtId="165" fontId="6" fillId="0" borderId="0" xfId="2" applyNumberFormat="1" applyFont="1" applyFill="1" applyAlignment="1">
      <alignment horizontal="right" vertical="center"/>
    </xf>
    <xf numFmtId="164" fontId="7" fillId="0" borderId="5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Alignment="1">
      <alignment horizontal="right" vertical="center"/>
    </xf>
    <xf numFmtId="0" fontId="2" fillId="0" borderId="0" xfId="2" applyFill="1" applyAlignment="1">
      <alignment vertical="center"/>
    </xf>
    <xf numFmtId="0" fontId="2" fillId="4" borderId="0" xfId="2" applyFill="1" applyAlignment="1">
      <alignment vertical="center"/>
    </xf>
    <xf numFmtId="164" fontId="6" fillId="4" borderId="0" xfId="2" applyNumberFormat="1" applyFont="1" applyFill="1" applyAlignment="1">
      <alignment horizontal="right" vertical="center"/>
    </xf>
    <xf numFmtId="165" fontId="6" fillId="4" borderId="0" xfId="2" applyNumberFormat="1" applyFont="1" applyFill="1" applyAlignment="1">
      <alignment horizontal="right" vertical="center"/>
    </xf>
    <xf numFmtId="164" fontId="6" fillId="4" borderId="5" xfId="2" applyNumberFormat="1" applyFont="1" applyFill="1" applyBorder="1" applyAlignment="1">
      <alignment horizontal="right" vertical="center"/>
    </xf>
    <xf numFmtId="164" fontId="7" fillId="4" borderId="5" xfId="2" applyNumberFormat="1" applyFont="1" applyFill="1" applyBorder="1" applyAlignment="1">
      <alignment horizontal="right" vertical="center"/>
    </xf>
    <xf numFmtId="0" fontId="6" fillId="4" borderId="0" xfId="2" applyFont="1" applyFill="1" applyAlignment="1">
      <alignment vertical="center"/>
    </xf>
    <xf numFmtId="0" fontId="6" fillId="0" borderId="0" xfId="2" applyNumberFormat="1" applyFont="1" applyAlignment="1">
      <alignment vertical="center"/>
    </xf>
    <xf numFmtId="0" fontId="2" fillId="0" borderId="0" xfId="2" applyFill="1" applyAlignment="1">
      <alignment horizontal="left" vertical="center" wrapText="1" indent="1"/>
    </xf>
    <xf numFmtId="0" fontId="2" fillId="0" borderId="0" xfId="2" applyFill="1" applyAlignment="1">
      <alignment horizontal="left" vertical="center" indent="1"/>
    </xf>
    <xf numFmtId="164" fontId="6" fillId="0" borderId="5" xfId="2" applyNumberFormat="1" applyFont="1" applyFill="1" applyBorder="1" applyAlignment="1">
      <alignment horizontal="right" vertical="center"/>
    </xf>
    <xf numFmtId="0" fontId="6" fillId="0" borderId="0" xfId="2" applyFont="1" applyFill="1" applyAlignment="1">
      <alignment vertical="center"/>
    </xf>
    <xf numFmtId="164" fontId="7" fillId="0" borderId="0" xfId="2" applyNumberFormat="1" applyFont="1" applyFill="1" applyAlignment="1">
      <alignment horizontal="right" vertical="center"/>
    </xf>
    <xf numFmtId="165" fontId="6" fillId="0" borderId="0" xfId="2" applyNumberFormat="1" applyFont="1" applyFill="1" applyAlignment="1">
      <alignment vertical="center"/>
    </xf>
    <xf numFmtId="0" fontId="2" fillId="0" borderId="3" xfId="2" applyFill="1" applyBorder="1" applyAlignment="1">
      <alignment vertical="center"/>
    </xf>
    <xf numFmtId="164" fontId="6" fillId="0" borderId="0" xfId="2" applyNumberFormat="1" applyFont="1" applyFill="1" applyAlignment="1">
      <alignment vertical="center"/>
    </xf>
    <xf numFmtId="164" fontId="2" fillId="0" borderId="0" xfId="2" applyNumberFormat="1" applyFill="1" applyAlignment="1">
      <alignment vertical="center"/>
    </xf>
    <xf numFmtId="0" fontId="6" fillId="0" borderId="3" xfId="2" applyFont="1" applyFill="1" applyBorder="1" applyAlignment="1">
      <alignment vertical="center"/>
    </xf>
    <xf numFmtId="167" fontId="6" fillId="0" borderId="0" xfId="2" applyNumberFormat="1" applyFont="1" applyFill="1" applyAlignment="1">
      <alignment horizontal="center" vertical="center"/>
    </xf>
    <xf numFmtId="168" fontId="6" fillId="0" borderId="1" xfId="2" applyNumberFormat="1" applyFont="1" applyFill="1" applyBorder="1" applyAlignment="1">
      <alignment horizontal="center" vertical="center"/>
    </xf>
    <xf numFmtId="164" fontId="7" fillId="0" borderId="0" xfId="2" applyNumberFormat="1" applyFont="1" applyFill="1" applyBorder="1" applyAlignment="1">
      <alignment horizontal="right" vertical="center"/>
    </xf>
    <xf numFmtId="164" fontId="7" fillId="0" borderId="0" xfId="2" applyNumberFormat="1" applyFont="1" applyBorder="1" applyAlignment="1">
      <alignment horizontal="right" vertical="center"/>
    </xf>
    <xf numFmtId="0" fontId="2" fillId="0" borderId="0" xfId="2" applyFont="1" applyAlignment="1">
      <alignment vertical="center"/>
    </xf>
    <xf numFmtId="43" fontId="7" fillId="0" borderId="0" xfId="3" applyFont="1" applyFill="1" applyBorder="1" applyAlignment="1">
      <alignment horizontal="right" vertical="center"/>
    </xf>
    <xf numFmtId="172" fontId="2" fillId="0" borderId="0" xfId="3" applyNumberFormat="1" applyFont="1" applyAlignment="1">
      <alignment vertical="center"/>
    </xf>
    <xf numFmtId="43" fontId="9" fillId="0" borderId="0" xfId="3" applyFont="1" applyAlignment="1">
      <alignment vertical="center"/>
    </xf>
    <xf numFmtId="172" fontId="2" fillId="0" borderId="3" xfId="3" applyNumberFormat="1" applyFont="1" applyBorder="1" applyAlignment="1">
      <alignment vertical="center"/>
    </xf>
    <xf numFmtId="166" fontId="6" fillId="0" borderId="3" xfId="2" applyNumberFormat="1" applyFont="1" applyBorder="1" applyAlignment="1">
      <alignment horizontal="center" vertical="center"/>
    </xf>
    <xf numFmtId="166" fontId="6" fillId="0" borderId="1" xfId="2" applyNumberFormat="1" applyFont="1" applyBorder="1" applyAlignment="1">
      <alignment horizontal="center" vertical="center"/>
    </xf>
    <xf numFmtId="166" fontId="6" fillId="0" borderId="2" xfId="2" applyNumberFormat="1" applyFont="1" applyBorder="1" applyAlignment="1">
      <alignment horizontal="center" vertical="center"/>
    </xf>
    <xf numFmtId="166" fontId="6" fillId="0" borderId="3" xfId="2" applyNumberFormat="1" applyFont="1" applyFill="1" applyBorder="1" applyAlignment="1">
      <alignment horizontal="center" vertical="center"/>
    </xf>
    <xf numFmtId="166" fontId="6" fillId="0" borderId="1" xfId="2" applyNumberFormat="1" applyFont="1" applyFill="1" applyBorder="1" applyAlignment="1">
      <alignment horizontal="center" vertical="center"/>
    </xf>
    <xf numFmtId="0" fontId="2" fillId="0" borderId="0" xfId="2" applyFill="1" applyAlignment="1">
      <alignment horizontal="left" vertical="center" wrapText="1" indent="1"/>
    </xf>
  </cellXfs>
  <cellStyles count="4">
    <cellStyle name="Comma" xfId="3" builtinId="3"/>
    <cellStyle name="Normal" xfId="0" builtinId="0"/>
    <cellStyle name="Normal 4" xfId="2" xr:uid="{A8D33EFD-1A60-462C-8D28-531B26251127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11" Type="http://schemas.openxmlformats.org/officeDocument/2006/relationships/customXml" Target="../customXml/item4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cgrp.com\ABCGroup\80-GRPD-ABCTechnologiesInc\PlanDept\13)%20FORECAST\FY2021\4+8%20Forecast\Cash%20Flow%20FY2021%204+8%20Forecast%20(Prov%20in%20Acc%20Liab)%20-%20updated%20bonu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 Graphs"/>
      <sheetName val="Graphs"/>
      <sheetName val="Presentation"/>
      <sheetName val="FY2021 Cash Flow (vs Five Year)"/>
      <sheetName val="FY2021 Cash Flow"/>
      <sheetName val="High level assumptions review"/>
      <sheetName val="Working Capital"/>
      <sheetName val="Monthly Cash Flow"/>
      <sheetName val="Cash Flow"/>
      <sheetName val="WC Forecast"/>
      <sheetName val="Bud CF"/>
      <sheetName val="Tooling"/>
      <sheetName val="JV Cash Flow"/>
      <sheetName val="WC Breakup"/>
      <sheetName val="Interest Fy21"/>
      <sheetName val="Forecast PL"/>
      <sheetName val="Monthly FY21"/>
      <sheetName val="FY2021 P&amp;L (Bud)"/>
      <sheetName val="Income Statement"/>
      <sheetName val="FY2021 Tax"/>
      <sheetName val="Sam Tax"/>
      <sheetName val="Interest"/>
      <sheetName val="CAPEX"/>
      <sheetName val="Bud_Act_BS"/>
      <sheetName val="Input"/>
      <sheetName val="COGNOS Hardcode"/>
      <sheetName val="Cognos_Office_Connection_Cache"/>
      <sheetName val="COGNOS Pull (BS)"/>
      <sheetName val="P&amp;L LY"/>
      <sheetName val="WC Comparison"/>
    </sheetNames>
    <sheetDataSet>
      <sheetData sheetId="0"/>
      <sheetData sheetId="1"/>
      <sheetData sheetId="2"/>
      <sheetData sheetId="3"/>
      <sheetData sheetId="4">
        <row r="61">
          <cell r="F61">
            <v>304811.44691500004</v>
          </cell>
        </row>
      </sheetData>
      <sheetData sheetId="5"/>
      <sheetData sheetId="6">
        <row r="5">
          <cell r="P5">
            <v>138177.76326426837</v>
          </cell>
        </row>
      </sheetData>
      <sheetData sheetId="7">
        <row r="7">
          <cell r="B7">
            <v>12159.035380081999</v>
          </cell>
        </row>
      </sheetData>
      <sheetData sheetId="8">
        <row r="10">
          <cell r="E10"/>
        </row>
      </sheetData>
      <sheetData sheetId="9"/>
      <sheetData sheetId="10">
        <row r="68">
          <cell r="B68">
            <v>1218.8718921144437</v>
          </cell>
        </row>
      </sheetData>
      <sheetData sheetId="11"/>
      <sheetData sheetId="12"/>
      <sheetData sheetId="13">
        <row r="31">
          <cell r="B31" t="str">
            <v>Accounts Receivable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4">
          <cell r="O34">
            <v>4123111.2492800001</v>
          </cell>
        </row>
      </sheetData>
      <sheetData sheetId="23">
        <row r="4">
          <cell r="B4" t="str">
            <v>Actual Balance Sheet (USD)</v>
          </cell>
          <cell r="C4">
            <v>2019</v>
          </cell>
          <cell r="D4">
            <v>2001</v>
          </cell>
          <cell r="E4">
            <v>2002</v>
          </cell>
          <cell r="F4">
            <v>2003</v>
          </cell>
          <cell r="G4">
            <v>2004</v>
          </cell>
          <cell r="H4">
            <v>2005</v>
          </cell>
          <cell r="I4">
            <v>2006</v>
          </cell>
          <cell r="J4">
            <v>2007</v>
          </cell>
          <cell r="K4">
            <v>2008</v>
          </cell>
          <cell r="L4">
            <v>2009</v>
          </cell>
          <cell r="M4">
            <v>2010</v>
          </cell>
          <cell r="N4">
            <v>2011</v>
          </cell>
          <cell r="O4">
            <v>2012</v>
          </cell>
          <cell r="P4">
            <v>2101</v>
          </cell>
          <cell r="Q4">
            <v>2102</v>
          </cell>
          <cell r="R4">
            <v>2103</v>
          </cell>
          <cell r="S4">
            <v>2104</v>
          </cell>
          <cell r="T4">
            <v>2105</v>
          </cell>
          <cell r="U4">
            <v>2106</v>
          </cell>
          <cell r="V4">
            <v>2107</v>
          </cell>
          <cell r="W4">
            <v>2108</v>
          </cell>
          <cell r="X4">
            <v>2109</v>
          </cell>
          <cell r="Y4">
            <v>2110</v>
          </cell>
          <cell r="Z4">
            <v>2111</v>
          </cell>
          <cell r="AA4">
            <v>2112</v>
          </cell>
          <cell r="AB4">
            <v>2104</v>
          </cell>
        </row>
        <row r="5">
          <cell r="B5"/>
          <cell r="C5" t="str">
            <v>Actual</v>
          </cell>
          <cell r="D5" t="str">
            <v>Actual</v>
          </cell>
          <cell r="E5" t="str">
            <v>Actual</v>
          </cell>
          <cell r="F5" t="str">
            <v>Actual</v>
          </cell>
          <cell r="G5" t="str">
            <v>Actual</v>
          </cell>
          <cell r="H5" t="str">
            <v>Actual</v>
          </cell>
          <cell r="I5" t="str">
            <v>Actual</v>
          </cell>
          <cell r="J5" t="str">
            <v>Actual</v>
          </cell>
          <cell r="K5" t="str">
            <v>Actual</v>
          </cell>
          <cell r="L5" t="str">
            <v>Actual</v>
          </cell>
          <cell r="M5" t="str">
            <v>Actual</v>
          </cell>
          <cell r="N5" t="str">
            <v>Actual</v>
          </cell>
          <cell r="O5" t="str">
            <v>Actual</v>
          </cell>
          <cell r="P5" t="str">
            <v>Actual</v>
          </cell>
          <cell r="Q5" t="str">
            <v>Actual</v>
          </cell>
          <cell r="R5" t="str">
            <v>Actual</v>
          </cell>
          <cell r="S5" t="str">
            <v>Actual</v>
          </cell>
          <cell r="T5" t="str">
            <v>Actual</v>
          </cell>
          <cell r="U5" t="str">
            <v>Actual</v>
          </cell>
          <cell r="V5" t="str">
            <v>Actual</v>
          </cell>
          <cell r="W5" t="str">
            <v>Actual</v>
          </cell>
          <cell r="X5" t="str">
            <v>Actual</v>
          </cell>
          <cell r="Y5" t="str">
            <v>Actual</v>
          </cell>
          <cell r="Z5" t="str">
            <v>Actual</v>
          </cell>
          <cell r="AA5" t="str">
            <v>Actual</v>
          </cell>
          <cell r="AB5" t="str">
            <v>Current</v>
          </cell>
        </row>
        <row r="6">
          <cell r="A6" t="str">
            <v>Balance Sheet</v>
          </cell>
          <cell r="B6">
            <v>0</v>
          </cell>
          <cell r="AB6"/>
        </row>
        <row r="7">
          <cell r="A7" t="str">
            <v>Cash</v>
          </cell>
          <cell r="B7" t="str">
            <v>Cash</v>
          </cell>
          <cell r="C7">
            <v>62047.44414</v>
          </cell>
          <cell r="D7">
            <v>59557.944680000001</v>
          </cell>
          <cell r="E7">
            <v>47309.120049999998</v>
          </cell>
          <cell r="F7">
            <v>36830.88753</v>
          </cell>
          <cell r="G7">
            <v>37402.869420000003</v>
          </cell>
          <cell r="H7">
            <v>43133.643329999999</v>
          </cell>
          <cell r="I7">
            <v>38133.954030000001</v>
          </cell>
          <cell r="J7">
            <v>40834.281849999999</v>
          </cell>
          <cell r="K7">
            <v>50373.076380000006</v>
          </cell>
          <cell r="L7">
            <v>88038.246830000004</v>
          </cell>
          <cell r="M7">
            <v>66621.818090000001</v>
          </cell>
          <cell r="N7">
            <v>44027.178520000001</v>
          </cell>
          <cell r="O7">
            <v>71495.834419999999</v>
          </cell>
          <cell r="P7">
            <v>86370.003420000008</v>
          </cell>
          <cell r="Q7">
            <v>42093.300130000003</v>
          </cell>
          <cell r="R7">
            <v>42645.076659999999</v>
          </cell>
          <cell r="S7">
            <v>37048.949689999994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37048.949689999994</v>
          </cell>
        </row>
        <row r="8">
          <cell r="A8" t="str">
            <v>OCA</v>
          </cell>
          <cell r="B8" t="str">
            <v>Other Current assets</v>
          </cell>
          <cell r="C8">
            <v>3026.77792</v>
          </cell>
          <cell r="D8">
            <v>3026.77792</v>
          </cell>
          <cell r="E8">
            <v>3026.77792</v>
          </cell>
          <cell r="F8">
            <v>1951.82844</v>
          </cell>
          <cell r="G8">
            <v>1951.82844</v>
          </cell>
          <cell r="H8">
            <v>1951.82844</v>
          </cell>
          <cell r="I8">
            <v>3937.64192</v>
          </cell>
          <cell r="J8">
            <v>3937.64192</v>
          </cell>
          <cell r="K8">
            <v>3937.64192</v>
          </cell>
          <cell r="L8">
            <v>191.99236999999999</v>
          </cell>
          <cell r="M8">
            <v>191.99236999999999</v>
          </cell>
          <cell r="N8">
            <v>191.99236999999999</v>
          </cell>
          <cell r="O8">
            <v>599.9361899999999</v>
          </cell>
          <cell r="P8">
            <v>599.9361899999999</v>
          </cell>
          <cell r="Q8">
            <v>599.9361899999999</v>
          </cell>
          <cell r="R8">
            <v>823.47127999999998</v>
          </cell>
          <cell r="S8">
            <v>1252.6831299999999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1252.6831299999999</v>
          </cell>
        </row>
        <row r="9">
          <cell r="A9" t="str">
            <v>AR</v>
          </cell>
          <cell r="B9" t="str">
            <v>Account Receivables</v>
          </cell>
          <cell r="C9">
            <v>101827.73112000001</v>
          </cell>
          <cell r="D9">
            <v>95595.817370000004</v>
          </cell>
          <cell r="E9">
            <v>97963.682530000005</v>
          </cell>
          <cell r="F9">
            <v>99462.467829999994</v>
          </cell>
          <cell r="G9">
            <v>84923.869049999994</v>
          </cell>
          <cell r="H9">
            <v>95607.836670000004</v>
          </cell>
          <cell r="I9">
            <v>75680.449720000004</v>
          </cell>
          <cell r="J9">
            <v>79360.461459999991</v>
          </cell>
          <cell r="K9">
            <v>83637.649640000003</v>
          </cell>
          <cell r="L9">
            <v>63963.43419</v>
          </cell>
          <cell r="M9">
            <v>40438.029399999999</v>
          </cell>
          <cell r="N9">
            <v>34661.98702</v>
          </cell>
          <cell r="O9">
            <v>44957.945100000004</v>
          </cell>
          <cell r="P9">
            <v>66412.497409999996</v>
          </cell>
          <cell r="Q9">
            <v>74467.848299999998</v>
          </cell>
          <cell r="R9">
            <v>76117.87245000001</v>
          </cell>
          <cell r="S9">
            <v>81985.624890000006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81985.624890000006</v>
          </cell>
        </row>
        <row r="10">
          <cell r="A10" t="str">
            <v>INV</v>
          </cell>
          <cell r="B10" t="str">
            <v>Inventory</v>
          </cell>
          <cell r="C10">
            <v>53484.237310000004</v>
          </cell>
          <cell r="D10">
            <v>62167.68018000001</v>
          </cell>
          <cell r="E10">
            <v>64535.55431</v>
          </cell>
          <cell r="F10">
            <v>67813.829809999996</v>
          </cell>
          <cell r="G10">
            <v>68000.722970000003</v>
          </cell>
          <cell r="H10">
            <v>57423.168040000004</v>
          </cell>
          <cell r="I10">
            <v>55907.413509999998</v>
          </cell>
          <cell r="J10">
            <v>57628.341730000007</v>
          </cell>
          <cell r="K10">
            <v>53699.665869999997</v>
          </cell>
          <cell r="L10">
            <v>53557.81422</v>
          </cell>
          <cell r="M10">
            <v>55016.807240000002</v>
          </cell>
          <cell r="N10">
            <v>54291.736409999998</v>
          </cell>
          <cell r="O10">
            <v>47263.674180000002</v>
          </cell>
          <cell r="P10">
            <v>49789.934099999999</v>
          </cell>
          <cell r="Q10">
            <v>50035.026109999999</v>
          </cell>
          <cell r="R10">
            <v>49994.519150000007</v>
          </cell>
          <cell r="S10">
            <v>48798.694609999999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48798.694609999999</v>
          </cell>
        </row>
        <row r="11">
          <cell r="A11" t="str">
            <v>ToolINV</v>
          </cell>
          <cell r="B11" t="str">
            <v>Tooling Inventory</v>
          </cell>
          <cell r="C11">
            <v>25662.0599</v>
          </cell>
          <cell r="D11">
            <v>31638.41819</v>
          </cell>
          <cell r="E11">
            <v>32428.723969999999</v>
          </cell>
          <cell r="F11">
            <v>32062.979859999999</v>
          </cell>
          <cell r="G11">
            <v>38377.970809999999</v>
          </cell>
          <cell r="H11">
            <v>33419.340839999997</v>
          </cell>
          <cell r="I11">
            <v>20828.90019</v>
          </cell>
          <cell r="J11">
            <v>22196.721989999998</v>
          </cell>
          <cell r="K11">
            <v>24306.42181</v>
          </cell>
          <cell r="L11">
            <v>24290.95923</v>
          </cell>
          <cell r="M11">
            <v>26651.049910000002</v>
          </cell>
          <cell r="N11">
            <v>27629.545690000003</v>
          </cell>
          <cell r="O11">
            <v>24100.76885</v>
          </cell>
          <cell r="P11">
            <v>27835.38391</v>
          </cell>
          <cell r="Q11">
            <v>30685.41804</v>
          </cell>
          <cell r="R11">
            <v>25189.240129999998</v>
          </cell>
          <cell r="S11">
            <v>25879.486510000002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25879.486510000002</v>
          </cell>
        </row>
        <row r="12">
          <cell r="A12" t="str">
            <v>IT_Rec</v>
          </cell>
          <cell r="B12" t="str">
            <v>Income Taxes Recoverable</v>
          </cell>
          <cell r="C12">
            <v>1654.84085</v>
          </cell>
          <cell r="D12">
            <v>1756.0301200000001</v>
          </cell>
          <cell r="E12">
            <v>1940.6304299999999</v>
          </cell>
          <cell r="F12">
            <v>347.86727000000002</v>
          </cell>
          <cell r="G12">
            <v>372.35187999999999</v>
          </cell>
          <cell r="H12">
            <v>345.09395000000001</v>
          </cell>
          <cell r="I12">
            <v>307.77003000000002</v>
          </cell>
          <cell r="J12">
            <v>222.79631000000001</v>
          </cell>
          <cell r="K12">
            <v>193.14054000000002</v>
          </cell>
          <cell r="L12">
            <v>2765.0879500000001</v>
          </cell>
          <cell r="M12">
            <v>2799.49215</v>
          </cell>
          <cell r="N12">
            <v>2858.25234</v>
          </cell>
          <cell r="O12">
            <v>12299.654630000001</v>
          </cell>
          <cell r="P12">
            <v>12402.474099999999</v>
          </cell>
          <cell r="Q12">
            <v>12420.910960000001</v>
          </cell>
          <cell r="R12">
            <v>2947.4879999999998</v>
          </cell>
          <cell r="S12">
            <v>3572.47075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3572.47075</v>
          </cell>
        </row>
        <row r="13">
          <cell r="A13" t="str">
            <v>FIT_CA</v>
          </cell>
          <cell r="B13" t="str">
            <v>Future Income Taxes</v>
          </cell>
          <cell r="C13"/>
          <cell r="D13"/>
          <cell r="E13"/>
          <cell r="F13"/>
          <cell r="G13"/>
          <cell r="H13"/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/>
          <cell r="AA13"/>
          <cell r="AB13">
            <v>0</v>
          </cell>
        </row>
        <row r="14">
          <cell r="A14" t="str">
            <v>Prepaid</v>
          </cell>
          <cell r="B14" t="str">
            <v>Prepaid Expenses and Sundry Receivables</v>
          </cell>
          <cell r="C14">
            <v>8910.2864700000009</v>
          </cell>
          <cell r="D14">
            <v>12140.34152</v>
          </cell>
          <cell r="E14">
            <v>13383.58309</v>
          </cell>
          <cell r="F14">
            <v>13044.639050000002</v>
          </cell>
          <cell r="G14">
            <v>11946.356470000001</v>
          </cell>
          <cell r="H14">
            <v>13867.221449999999</v>
          </cell>
          <cell r="I14">
            <v>10799.335230000001</v>
          </cell>
          <cell r="J14">
            <v>11002.97669</v>
          </cell>
          <cell r="K14">
            <v>11795.327949999999</v>
          </cell>
          <cell r="L14">
            <v>16543.245790000001</v>
          </cell>
          <cell r="M14">
            <v>20677.006549999998</v>
          </cell>
          <cell r="N14">
            <v>21550.158779999998</v>
          </cell>
          <cell r="O14">
            <v>17848.538029999996</v>
          </cell>
          <cell r="P14">
            <v>18760.459310000002</v>
          </cell>
          <cell r="Q14">
            <v>20654.31236</v>
          </cell>
          <cell r="R14">
            <v>15049.681359999999</v>
          </cell>
          <cell r="S14">
            <v>13403.967760000001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13403.967760000001</v>
          </cell>
        </row>
        <row r="15">
          <cell r="A15" t="str">
            <v>CurrAssets</v>
          </cell>
          <cell r="B15" t="str">
            <v>Total Current Assets</v>
          </cell>
          <cell r="C15">
            <v>256613.37771</v>
          </cell>
          <cell r="D15">
            <v>265883.00998000003</v>
          </cell>
          <cell r="E15">
            <v>260588.0723</v>
          </cell>
          <cell r="F15">
            <v>251514.49978999997</v>
          </cell>
          <cell r="G15">
            <v>242975.96904</v>
          </cell>
          <cell r="H15">
            <v>245748.13272000002</v>
          </cell>
          <cell r="I15">
            <v>205595.46463000003</v>
          </cell>
          <cell r="J15">
            <v>215183.22195000001</v>
          </cell>
          <cell r="K15">
            <v>227942.92411000002</v>
          </cell>
          <cell r="L15">
            <v>249350.78058000002</v>
          </cell>
          <cell r="M15">
            <v>212396.19571</v>
          </cell>
          <cell r="N15">
            <v>185210.85113000002</v>
          </cell>
          <cell r="O15">
            <v>218566.35139999999</v>
          </cell>
          <cell r="P15">
            <v>262170.68844</v>
          </cell>
          <cell r="Q15">
            <v>230956.75209000002</v>
          </cell>
          <cell r="R15">
            <v>212767.34903000001</v>
          </cell>
          <cell r="S15">
            <v>211941.87734000001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211941.87734000001</v>
          </cell>
        </row>
        <row r="16">
          <cell r="A16" t="str">
            <v>BK1</v>
          </cell>
          <cell r="B16">
            <v>0</v>
          </cell>
          <cell r="C16"/>
          <cell r="D16"/>
          <cell r="E16"/>
          <cell r="F16"/>
          <cell r="G16"/>
          <cell r="H16"/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>
            <v>0</v>
          </cell>
        </row>
        <row r="17">
          <cell r="A17" t="str">
            <v>FA</v>
          </cell>
          <cell r="B17" t="str">
            <v>Fixed Assets at Cost</v>
          </cell>
          <cell r="C17"/>
          <cell r="D17"/>
          <cell r="E17"/>
          <cell r="F17"/>
          <cell r="G17"/>
          <cell r="H17"/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/>
          <cell r="X17"/>
          <cell r="Y17"/>
          <cell r="Z17"/>
          <cell r="AA17"/>
          <cell r="AB17">
            <v>0</v>
          </cell>
        </row>
        <row r="18">
          <cell r="A18" t="str">
            <v>AccDep</v>
          </cell>
          <cell r="B18" t="str">
            <v>Accumulated Depreciation and Amortization</v>
          </cell>
          <cell r="C18"/>
          <cell r="D18"/>
          <cell r="E18"/>
          <cell r="F18"/>
          <cell r="G18"/>
          <cell r="H18"/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/>
          <cell r="X18"/>
          <cell r="Y18"/>
          <cell r="Z18"/>
          <cell r="AA18"/>
          <cell r="AB18">
            <v>0</v>
          </cell>
        </row>
        <row r="19">
          <cell r="A19" t="str">
            <v>PPA_FA</v>
          </cell>
          <cell r="B19" t="str">
            <v>PPA Fixed Assets</v>
          </cell>
          <cell r="C19"/>
          <cell r="D19"/>
          <cell r="E19"/>
          <cell r="F19"/>
          <cell r="G19"/>
          <cell r="H19"/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/>
          <cell r="AA19"/>
          <cell r="AB19">
            <v>0</v>
          </cell>
        </row>
        <row r="20">
          <cell r="A20" t="str">
            <v>NetFAssets</v>
          </cell>
          <cell r="B20" t="str">
            <v>Net Fixed Assets</v>
          </cell>
          <cell r="C20">
            <v>327115.55772000004</v>
          </cell>
          <cell r="D20">
            <v>331453.43417000002</v>
          </cell>
          <cell r="E20">
            <v>338057.92810000002</v>
          </cell>
          <cell r="F20">
            <v>338485.59748</v>
          </cell>
          <cell r="G20">
            <v>342379.89632</v>
          </cell>
          <cell r="H20">
            <v>343756.16480000003</v>
          </cell>
          <cell r="I20">
            <v>343811.96745999996</v>
          </cell>
          <cell r="J20">
            <v>343668.47792999999</v>
          </cell>
          <cell r="K20">
            <v>342984.64632999996</v>
          </cell>
          <cell r="L20">
            <v>344481.83662999998</v>
          </cell>
          <cell r="M20">
            <v>342031.66133000102</v>
          </cell>
          <cell r="N20">
            <v>340820.45279000001</v>
          </cell>
          <cell r="O20">
            <v>343135.41552999901</v>
          </cell>
          <cell r="P20">
            <v>342893.02762000001</v>
          </cell>
          <cell r="Q20">
            <v>342102.80077999999</v>
          </cell>
          <cell r="R20">
            <v>338800.37956999999</v>
          </cell>
          <cell r="S20">
            <v>338012.76341000001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338012.76341000001</v>
          </cell>
        </row>
        <row r="21">
          <cell r="A21" t="str">
            <v>BK2</v>
          </cell>
          <cell r="B21">
            <v>0</v>
          </cell>
          <cell r="C21"/>
          <cell r="D21"/>
          <cell r="E21"/>
          <cell r="F21"/>
          <cell r="G21"/>
          <cell r="H21"/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/>
          <cell r="X21"/>
          <cell r="Y21"/>
          <cell r="Z21"/>
          <cell r="AA21"/>
          <cell r="AB21">
            <v>0</v>
          </cell>
        </row>
        <row r="22">
          <cell r="A22" t="str">
            <v>FIT_LA</v>
          </cell>
          <cell r="B22" t="str">
            <v>Future Income Taxes</v>
          </cell>
          <cell r="C22">
            <v>1160.88204</v>
          </cell>
          <cell r="D22">
            <v>-8219.336870000001</v>
          </cell>
          <cell r="E22">
            <v>-7926.21101</v>
          </cell>
          <cell r="F22">
            <v>1948.5217500000001</v>
          </cell>
          <cell r="G22">
            <v>2769.4014500000003</v>
          </cell>
          <cell r="H22">
            <v>1566.4272699999999</v>
          </cell>
          <cell r="I22">
            <v>1742.0914700000001</v>
          </cell>
          <cell r="J22">
            <v>1540.1399099999999</v>
          </cell>
          <cell r="K22">
            <v>1015.4776899999999</v>
          </cell>
          <cell r="L22">
            <v>3101.4454700000001</v>
          </cell>
          <cell r="M22">
            <v>3123.2403599999998</v>
          </cell>
          <cell r="N22">
            <v>3968.45523</v>
          </cell>
          <cell r="O22">
            <v>1785.8889999999999</v>
          </cell>
          <cell r="P22">
            <v>2562.3186900000001</v>
          </cell>
          <cell r="Q22">
            <v>3007.33943</v>
          </cell>
          <cell r="R22">
            <v>1223.3295800000001</v>
          </cell>
          <cell r="S22">
            <v>1927.6671000000001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1927.6671000000001</v>
          </cell>
        </row>
        <row r="23">
          <cell r="A23" t="str">
            <v>PPA_Intan</v>
          </cell>
          <cell r="B23" t="str">
            <v>Intangible Assets, Net</v>
          </cell>
          <cell r="C23">
            <v>66683.411999999997</v>
          </cell>
          <cell r="D23">
            <v>66842.411999999997</v>
          </cell>
          <cell r="E23">
            <v>67331.839999999997</v>
          </cell>
          <cell r="F23">
            <v>68116.808720000001</v>
          </cell>
          <cell r="G23">
            <v>68441.022719999994</v>
          </cell>
          <cell r="H23">
            <v>68765.23659</v>
          </cell>
          <cell r="I23">
            <v>69947.179889999999</v>
          </cell>
          <cell r="J23">
            <v>70271.393890000007</v>
          </cell>
          <cell r="K23">
            <v>70595.607759999999</v>
          </cell>
          <cell r="L23">
            <v>72076.327650000007</v>
          </cell>
          <cell r="M23">
            <v>72400.541649999999</v>
          </cell>
          <cell r="N23">
            <v>72724.755519999992</v>
          </cell>
          <cell r="O23">
            <v>75701.32362000001</v>
          </cell>
          <cell r="P23">
            <v>76064.865620000011</v>
          </cell>
          <cell r="Q23">
            <v>76071.32362000001</v>
          </cell>
          <cell r="R23">
            <v>74726.011569999988</v>
          </cell>
          <cell r="S23">
            <v>74911.275810000006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74911.275810000006</v>
          </cell>
        </row>
        <row r="24">
          <cell r="A24" t="str">
            <v>AR_LT</v>
          </cell>
          <cell r="B24" t="str">
            <v>Account Receivables Long Term</v>
          </cell>
          <cell r="C24">
            <v>4915.3510400000005</v>
          </cell>
          <cell r="D24">
            <v>4946.7707099999998</v>
          </cell>
          <cell r="E24">
            <v>4899.3375999999998</v>
          </cell>
          <cell r="F24">
            <v>4064.6307299999999</v>
          </cell>
          <cell r="G24">
            <v>5822.5966799999997</v>
          </cell>
          <cell r="H24">
            <v>6377.3836199999996</v>
          </cell>
          <cell r="I24">
            <v>11452.795550000001</v>
          </cell>
          <cell r="J24">
            <v>11404.343629999999</v>
          </cell>
          <cell r="K24">
            <v>11363.823990000001</v>
          </cell>
          <cell r="L24">
            <v>5438.1922599999998</v>
          </cell>
          <cell r="M24">
            <v>5563.24719</v>
          </cell>
          <cell r="N24">
            <v>5651.2197100000003</v>
          </cell>
          <cell r="O24">
            <v>6300.5738600000004</v>
          </cell>
          <cell r="P24">
            <v>6263.13958</v>
          </cell>
          <cell r="Q24">
            <v>6179.5625599999994</v>
          </cell>
          <cell r="R24">
            <v>6607.6994199999999</v>
          </cell>
          <cell r="S24">
            <v>7151.4229699999996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7151.4229699999996</v>
          </cell>
        </row>
        <row r="25">
          <cell r="A25" t="str">
            <v>RecIC</v>
          </cell>
          <cell r="B25" t="str">
            <v>Loans Receivable Intercompany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Goodwill</v>
          </cell>
          <cell r="B26" t="str">
            <v>Goodwill</v>
          </cell>
          <cell r="C26">
            <v>18943.999629999998</v>
          </cell>
          <cell r="D26">
            <v>18943.999629999998</v>
          </cell>
          <cell r="E26">
            <v>18943.999629999998</v>
          </cell>
          <cell r="F26">
            <v>18943.999629999998</v>
          </cell>
          <cell r="G26">
            <v>18943.999629999998</v>
          </cell>
          <cell r="H26">
            <v>18943.999629999998</v>
          </cell>
          <cell r="I26">
            <v>18943.999629999998</v>
          </cell>
          <cell r="J26">
            <v>18943.999629999998</v>
          </cell>
          <cell r="K26">
            <v>18943.999629999998</v>
          </cell>
          <cell r="L26">
            <v>18943.999629999998</v>
          </cell>
          <cell r="M26">
            <v>18943.999629999998</v>
          </cell>
          <cell r="N26">
            <v>18943.999629999998</v>
          </cell>
          <cell r="O26">
            <v>18943.999629999998</v>
          </cell>
          <cell r="P26">
            <v>18943.999629999998</v>
          </cell>
          <cell r="Q26">
            <v>18943.999629999998</v>
          </cell>
          <cell r="R26">
            <v>18943.999629999998</v>
          </cell>
          <cell r="S26">
            <v>18943.999629999998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18943.999629999998</v>
          </cell>
        </row>
        <row r="27">
          <cell r="A27"/>
          <cell r="B27" t="str">
            <v>Investments in Joint Ventures</v>
          </cell>
          <cell r="C27">
            <v>46635.436840000002</v>
          </cell>
          <cell r="D27">
            <v>47373.129740000004</v>
          </cell>
          <cell r="E27">
            <v>48429.068240000001</v>
          </cell>
          <cell r="F27">
            <v>46269.693209999998</v>
          </cell>
          <cell r="G27">
            <v>45571.744770000005</v>
          </cell>
          <cell r="H27">
            <v>47203.600749999998</v>
          </cell>
          <cell r="I27">
            <v>51184.197639999999</v>
          </cell>
          <cell r="J27">
            <v>52122.323750000003</v>
          </cell>
          <cell r="K27">
            <v>52967.956130000006</v>
          </cell>
          <cell r="L27">
            <v>52172.048270000007</v>
          </cell>
          <cell r="M27">
            <v>50141.689009999995</v>
          </cell>
          <cell r="N27">
            <v>49071.56596</v>
          </cell>
          <cell r="O27">
            <v>48396.472590000005</v>
          </cell>
          <cell r="P27">
            <v>49590.331909999994</v>
          </cell>
          <cell r="Q27">
            <v>49729.213950000005</v>
          </cell>
          <cell r="R27">
            <v>50591.11058</v>
          </cell>
          <cell r="S27">
            <v>51883.845959999999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51883.845959999999</v>
          </cell>
        </row>
        <row r="28">
          <cell r="A28" t="str">
            <v>LTA</v>
          </cell>
          <cell r="B28" t="str">
            <v>Long Term Assets</v>
          </cell>
          <cell r="C28">
            <v>138339.08155</v>
          </cell>
          <cell r="D28">
            <v>129886.97521</v>
          </cell>
          <cell r="E28">
            <v>131678.03446</v>
          </cell>
          <cell r="F28">
            <v>139343.65403999999</v>
          </cell>
          <cell r="G28">
            <v>141548.76525</v>
          </cell>
          <cell r="H28">
            <v>142856.64785999997</v>
          </cell>
          <cell r="I28">
            <v>153270.26418</v>
          </cell>
          <cell r="J28">
            <v>154282.20081000001</v>
          </cell>
          <cell r="K28">
            <v>154886.8652</v>
          </cell>
          <cell r="L28">
            <v>151732.01328000001</v>
          </cell>
          <cell r="M28">
            <v>150172.71784</v>
          </cell>
          <cell r="N28">
            <v>150359.99605000002</v>
          </cell>
          <cell r="O28">
            <v>151128.25870000001</v>
          </cell>
          <cell r="P28">
            <v>153424.65542999998</v>
          </cell>
          <cell r="Q28">
            <v>153931.43919</v>
          </cell>
          <cell r="R28">
            <v>152092.15078</v>
          </cell>
          <cell r="S28">
            <v>154818.21147000001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154818.21147000001</v>
          </cell>
        </row>
        <row r="29">
          <cell r="A29" t="str">
            <v>BK3</v>
          </cell>
          <cell r="B29">
            <v>0</v>
          </cell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/>
          <cell r="X29"/>
          <cell r="Y29"/>
          <cell r="Z29"/>
          <cell r="AA29"/>
          <cell r="AB29">
            <v>0</v>
          </cell>
        </row>
        <row r="30">
          <cell r="A30" t="str">
            <v>TotAssets</v>
          </cell>
          <cell r="B30" t="str">
            <v>Total Assets</v>
          </cell>
          <cell r="C30">
            <v>722068.01698000007</v>
          </cell>
          <cell r="D30">
            <v>727223.41936000006</v>
          </cell>
          <cell r="E30">
            <v>730324.03486000001</v>
          </cell>
          <cell r="F30">
            <v>729343.75130999996</v>
          </cell>
          <cell r="G30">
            <v>726904.63060999999</v>
          </cell>
          <cell r="H30">
            <v>732360.94538000005</v>
          </cell>
          <cell r="I30">
            <v>702677.69626999996</v>
          </cell>
          <cell r="J30">
            <v>713133.90069000004</v>
          </cell>
          <cell r="K30">
            <v>725814.43564000004</v>
          </cell>
          <cell r="L30">
            <v>745564.63049000001</v>
          </cell>
          <cell r="M30">
            <v>704600.57488000102</v>
          </cell>
          <cell r="N30">
            <v>676391.29997000005</v>
          </cell>
          <cell r="O30">
            <v>712830.025629999</v>
          </cell>
          <cell r="P30">
            <v>758488.37149000005</v>
          </cell>
          <cell r="Q30">
            <v>726990.99206000008</v>
          </cell>
          <cell r="R30">
            <v>703659.87938000006</v>
          </cell>
          <cell r="S30">
            <v>704772.85222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704772.85222</v>
          </cell>
        </row>
        <row r="31">
          <cell r="A31" t="str">
            <v>BK4</v>
          </cell>
          <cell r="B31">
            <v>0</v>
          </cell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/>
          <cell r="X31"/>
          <cell r="Y31"/>
          <cell r="Z31"/>
          <cell r="AA31"/>
          <cell r="AB31">
            <v>0</v>
          </cell>
        </row>
        <row r="32">
          <cell r="A32" t="str">
            <v>APTrade</v>
          </cell>
          <cell r="B32" t="str">
            <v>Accounts Payable Trade</v>
          </cell>
          <cell r="C32">
            <v>125607.55967</v>
          </cell>
          <cell r="D32">
            <v>138984.30149000001</v>
          </cell>
          <cell r="E32">
            <v>133394.93728000001</v>
          </cell>
          <cell r="F32">
            <v>128176.76806999999</v>
          </cell>
          <cell r="G32">
            <v>123494.27348999999</v>
          </cell>
          <cell r="H32">
            <v>111531.56518999999</v>
          </cell>
          <cell r="I32">
            <v>97116.362810000006</v>
          </cell>
          <cell r="J32">
            <v>104085.01110999999</v>
          </cell>
          <cell r="K32">
            <v>110997.59493000001</v>
          </cell>
          <cell r="L32">
            <v>110691.30301999999</v>
          </cell>
          <cell r="M32">
            <v>73146.148489999992</v>
          </cell>
          <cell r="N32">
            <v>39965.538609999996</v>
          </cell>
          <cell r="O32">
            <v>56275.767520000001</v>
          </cell>
          <cell r="P32">
            <v>89882.779420000006</v>
          </cell>
          <cell r="Q32">
            <v>102722.83179000001</v>
          </cell>
          <cell r="R32">
            <v>109429.84820000001</v>
          </cell>
          <cell r="S32">
            <v>107538.63979999999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107538.63979999999</v>
          </cell>
        </row>
        <row r="33">
          <cell r="A33" t="str">
            <v>AccLiab</v>
          </cell>
          <cell r="B33" t="str">
            <v>Accrued Liabilities</v>
          </cell>
          <cell r="C33">
            <v>71116.908960000015</v>
          </cell>
          <cell r="D33">
            <v>68424.467740000007</v>
          </cell>
          <cell r="E33">
            <v>69530.702430000005</v>
          </cell>
          <cell r="F33">
            <v>64749.613600000004</v>
          </cell>
          <cell r="G33">
            <v>63073.073440000007</v>
          </cell>
          <cell r="H33">
            <v>64824.561559999995</v>
          </cell>
          <cell r="I33">
            <v>55397.43058</v>
          </cell>
          <cell r="J33">
            <v>57211.570829999997</v>
          </cell>
          <cell r="K33">
            <v>58204.885979999999</v>
          </cell>
          <cell r="L33">
            <v>44583.091540000009</v>
          </cell>
          <cell r="M33">
            <v>40004.739779999996</v>
          </cell>
          <cell r="N33">
            <v>39805.546410000003</v>
          </cell>
          <cell r="O33">
            <v>62083.594109999998</v>
          </cell>
          <cell r="P33">
            <v>67556.175749999995</v>
          </cell>
          <cell r="Q33">
            <v>73803.680949999994</v>
          </cell>
          <cell r="R33">
            <v>70089.393650000013</v>
          </cell>
          <cell r="S33">
            <v>71450.048049999998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71450.048049999998</v>
          </cell>
        </row>
        <row r="34">
          <cell r="A34" t="str">
            <v>CD</v>
          </cell>
          <cell r="B34" t="str">
            <v>Customer Deposits</v>
          </cell>
          <cell r="C34">
            <v>5437.9064100000005</v>
          </cell>
          <cell r="D34">
            <v>8869.9189800000004</v>
          </cell>
          <cell r="E34">
            <v>10026.595949999999</v>
          </cell>
          <cell r="F34">
            <v>11748.25462</v>
          </cell>
          <cell r="G34">
            <v>17621.26902</v>
          </cell>
          <cell r="H34">
            <v>21684.006229999999</v>
          </cell>
          <cell r="I34">
            <v>10545.11771</v>
          </cell>
          <cell r="J34">
            <v>11552.772150000001</v>
          </cell>
          <cell r="K34">
            <v>12856.910810000001</v>
          </cell>
          <cell r="L34">
            <v>11096.6844</v>
          </cell>
          <cell r="M34">
            <v>12631.125810000001</v>
          </cell>
          <cell r="N34">
            <v>13412.79376</v>
          </cell>
          <cell r="O34">
            <v>12728.90444</v>
          </cell>
          <cell r="P34">
            <v>14109.585949999999</v>
          </cell>
          <cell r="Q34">
            <v>16675.37528</v>
          </cell>
          <cell r="R34">
            <v>13527.597760000001</v>
          </cell>
          <cell r="S34">
            <v>13524.97811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13524.97811</v>
          </cell>
        </row>
        <row r="35">
          <cell r="A35" t="str">
            <v>FIT_CL</v>
          </cell>
          <cell r="B35" t="str">
            <v>Income Taxes Payable</v>
          </cell>
          <cell r="C35">
            <v>884.32283999999993</v>
          </cell>
          <cell r="D35">
            <v>-200.22036</v>
          </cell>
          <cell r="E35">
            <v>-474.27941999999996</v>
          </cell>
          <cell r="F35">
            <v>2756.7195499999998</v>
          </cell>
          <cell r="G35">
            <v>2672.1625899999999</v>
          </cell>
          <cell r="H35">
            <v>2517.44191</v>
          </cell>
          <cell r="I35">
            <v>4354.6532699999998</v>
          </cell>
          <cell r="J35">
            <v>2589.7602200000001</v>
          </cell>
          <cell r="K35">
            <v>2021.4659099999999</v>
          </cell>
          <cell r="L35">
            <v>8753.3724499999989</v>
          </cell>
          <cell r="M35">
            <v>7018.8577599999999</v>
          </cell>
          <cell r="N35">
            <v>7977.6282799999999</v>
          </cell>
          <cell r="O35">
            <v>-5.9999999999999995E-5</v>
          </cell>
          <cell r="P35">
            <v>145.43579</v>
          </cell>
          <cell r="Q35">
            <v>1124.4927499999999</v>
          </cell>
          <cell r="R35">
            <v>0</v>
          </cell>
          <cell r="S35">
            <v>-1399.7978899999998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-1399.7978899999998</v>
          </cell>
        </row>
        <row r="36">
          <cell r="A36" t="str">
            <v>OthPay</v>
          </cell>
          <cell r="B36" t="str">
            <v>Other Payables</v>
          </cell>
          <cell r="C36">
            <v>1022.0267</v>
          </cell>
          <cell r="D36">
            <v>1022.0267</v>
          </cell>
          <cell r="E36">
            <v>1022.0267</v>
          </cell>
          <cell r="F36">
            <v>3652.8273100000001</v>
          </cell>
          <cell r="G36">
            <v>3652.8273100000001</v>
          </cell>
          <cell r="H36">
            <v>3652.8273100000001</v>
          </cell>
          <cell r="I36">
            <v>8197.202940000001</v>
          </cell>
          <cell r="J36">
            <v>8187.6968200000001</v>
          </cell>
          <cell r="K36">
            <v>8189.3589199999997</v>
          </cell>
          <cell r="L36">
            <v>25585.664089999998</v>
          </cell>
          <cell r="M36">
            <v>25583.904780000001</v>
          </cell>
          <cell r="N36">
            <v>25582.057670000002</v>
          </cell>
          <cell r="O36">
            <v>26763.07775</v>
          </cell>
          <cell r="P36">
            <v>26768.992140000002</v>
          </cell>
          <cell r="Q36">
            <v>26774.961350000001</v>
          </cell>
          <cell r="R36">
            <v>19438.846610000001</v>
          </cell>
          <cell r="S36">
            <v>19046.697609999999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19046.697609999999</v>
          </cell>
        </row>
        <row r="37">
          <cell r="A37" t="str">
            <v>CurrLiab</v>
          </cell>
          <cell r="B37" t="str">
            <v>Current Liabilities</v>
          </cell>
          <cell r="C37">
            <v>204068.72458000001</v>
          </cell>
          <cell r="D37">
            <v>217100.49455</v>
          </cell>
          <cell r="E37">
            <v>213499.98293999999</v>
          </cell>
          <cell r="F37">
            <v>211084.18315</v>
          </cell>
          <cell r="G37">
            <v>210513.60584999999</v>
          </cell>
          <cell r="H37">
            <v>204210.40219999998</v>
          </cell>
          <cell r="I37">
            <v>175610.76731</v>
          </cell>
          <cell r="J37">
            <v>183626.81113000002</v>
          </cell>
          <cell r="K37">
            <v>192270.21655000001</v>
          </cell>
          <cell r="L37">
            <v>200710.11549999999</v>
          </cell>
          <cell r="M37">
            <v>158384.77662000002</v>
          </cell>
          <cell r="N37">
            <v>126743.56473000001</v>
          </cell>
          <cell r="O37">
            <v>157851.34376000002</v>
          </cell>
          <cell r="P37">
            <v>198462.96905000001</v>
          </cell>
          <cell r="Q37">
            <v>221101.34212000002</v>
          </cell>
          <cell r="R37">
            <v>212485.68622000003</v>
          </cell>
          <cell r="S37">
            <v>210160.56568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210160.56568</v>
          </cell>
        </row>
        <row r="38">
          <cell r="A38" t="str">
            <v>BK5</v>
          </cell>
          <cell r="B38">
            <v>0</v>
          </cell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/>
          <cell r="X38"/>
          <cell r="Y38"/>
          <cell r="Z38"/>
          <cell r="AA38"/>
          <cell r="AB38">
            <v>0</v>
          </cell>
        </row>
        <row r="39">
          <cell r="A39" t="str">
            <v>LoanBank</v>
          </cell>
          <cell r="B39" t="str">
            <v>Loan Payable Bank</v>
          </cell>
          <cell r="C39">
            <v>296632.0417</v>
          </cell>
          <cell r="D39">
            <v>296966.83645</v>
          </cell>
          <cell r="E39">
            <v>297303.46957000002</v>
          </cell>
          <cell r="F39">
            <v>291709.89636000001</v>
          </cell>
          <cell r="G39">
            <v>291946.88598999998</v>
          </cell>
          <cell r="H39">
            <v>292204.56865000003</v>
          </cell>
          <cell r="I39">
            <v>292305.98404999997</v>
          </cell>
          <cell r="J39">
            <v>292623.59155000001</v>
          </cell>
          <cell r="K39">
            <v>285789.83825999999</v>
          </cell>
          <cell r="L39">
            <v>315121.03914999997</v>
          </cell>
          <cell r="M39">
            <v>340087.80070999998</v>
          </cell>
          <cell r="N39">
            <v>365345.01348999998</v>
          </cell>
          <cell r="O39">
            <v>360081.96769000002</v>
          </cell>
          <cell r="P39">
            <v>359921.48546</v>
          </cell>
          <cell r="Q39">
            <v>300238.21600000001</v>
          </cell>
          <cell r="R39">
            <v>280473.54694999999</v>
          </cell>
          <cell r="S39">
            <v>274827.78438999999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274827.78438999999</v>
          </cell>
        </row>
        <row r="40">
          <cell r="A40" t="str">
            <v>FIT_LTL</v>
          </cell>
          <cell r="B40" t="str">
            <v>Future Income Taxes</v>
          </cell>
          <cell r="C40">
            <v>29739.672079999997</v>
          </cell>
          <cell r="D40">
            <v>20921.68132</v>
          </cell>
          <cell r="E40">
            <v>21220.330999999998</v>
          </cell>
          <cell r="F40">
            <v>26197.923510000001</v>
          </cell>
          <cell r="G40">
            <v>26037.04018</v>
          </cell>
          <cell r="H40">
            <v>26172.639609999998</v>
          </cell>
          <cell r="I40">
            <v>23942.405489999997</v>
          </cell>
          <cell r="J40">
            <v>23632.40969</v>
          </cell>
          <cell r="K40">
            <v>23460.02591</v>
          </cell>
          <cell r="L40">
            <v>14752.317449999999</v>
          </cell>
          <cell r="M40">
            <v>14768.77433</v>
          </cell>
          <cell r="N40">
            <v>14849.948380000002</v>
          </cell>
          <cell r="O40">
            <v>25109.867549999999</v>
          </cell>
          <cell r="P40">
            <v>25296.88593</v>
          </cell>
          <cell r="Q40">
            <v>25622.575829999998</v>
          </cell>
          <cell r="R40">
            <v>26982.524010000001</v>
          </cell>
          <cell r="S40">
            <v>28340.491420000002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28340.491420000002</v>
          </cell>
        </row>
        <row r="41">
          <cell r="A41" t="str">
            <v>OthrLTL</v>
          </cell>
          <cell r="B41" t="str">
            <v>Other Long Term Liabilities</v>
          </cell>
          <cell r="C41">
            <v>4487.2807999999995</v>
          </cell>
          <cell r="D41">
            <v>4487.2807999999995</v>
          </cell>
          <cell r="E41">
            <v>4487.2807999999995</v>
          </cell>
          <cell r="F41">
            <v>7256.8074900000001</v>
          </cell>
          <cell r="G41">
            <v>7256.8074900000001</v>
          </cell>
          <cell r="H41">
            <v>7256.8074900000001</v>
          </cell>
          <cell r="I41">
            <v>5722.5121500000005</v>
          </cell>
          <cell r="J41">
            <v>5731.6607899999999</v>
          </cell>
          <cell r="K41">
            <v>5655.4221500000003</v>
          </cell>
          <cell r="L41">
            <v>28922.275690000002</v>
          </cell>
          <cell r="M41">
            <v>28893.13407</v>
          </cell>
          <cell r="N41">
            <v>28741.959650000001</v>
          </cell>
          <cell r="O41">
            <v>20479.70881</v>
          </cell>
          <cell r="P41">
            <v>20560.560160000001</v>
          </cell>
          <cell r="Q41">
            <v>20626.001840000001</v>
          </cell>
          <cell r="R41">
            <v>13711.978640000001</v>
          </cell>
          <cell r="S41">
            <v>11416.276489999998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11416.276489999998</v>
          </cell>
        </row>
        <row r="42">
          <cell r="A42" t="str">
            <v>LTL</v>
          </cell>
          <cell r="B42" t="str">
            <v>Long Term  Liabilities</v>
          </cell>
          <cell r="C42">
            <v>330858.99458</v>
          </cell>
          <cell r="D42">
            <v>322375.79856999998</v>
          </cell>
          <cell r="E42">
            <v>323011.08137000003</v>
          </cell>
          <cell r="F42">
            <v>325164.62735999998</v>
          </cell>
          <cell r="G42">
            <v>325240.73365999997</v>
          </cell>
          <cell r="H42">
            <v>325634.01575000002</v>
          </cell>
          <cell r="I42">
            <v>321970.90168999997</v>
          </cell>
          <cell r="J42">
            <v>321987.66203000001</v>
          </cell>
          <cell r="K42">
            <v>314905.28632000001</v>
          </cell>
          <cell r="L42">
            <v>358795.63228999992</v>
          </cell>
          <cell r="M42">
            <v>383749.70910999994</v>
          </cell>
          <cell r="N42">
            <v>408936.92151999997</v>
          </cell>
          <cell r="O42">
            <v>405671.54405000003</v>
          </cell>
          <cell r="P42">
            <v>405778.93154999998</v>
          </cell>
          <cell r="Q42">
            <v>346486.79366999998</v>
          </cell>
          <cell r="R42">
            <v>321168.04959999997</v>
          </cell>
          <cell r="S42">
            <v>314584.55229999998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314584.55229999998</v>
          </cell>
        </row>
        <row r="43">
          <cell r="A43" t="str">
            <v>BK6</v>
          </cell>
          <cell r="B43">
            <v>0</v>
          </cell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/>
          <cell r="X43"/>
          <cell r="Y43"/>
          <cell r="Z43"/>
          <cell r="AA43"/>
          <cell r="AB43">
            <v>0</v>
          </cell>
        </row>
        <row r="44">
          <cell r="A44" t="str">
            <v>Cap</v>
          </cell>
          <cell r="B44" t="str">
            <v>Capital</v>
          </cell>
          <cell r="C44">
            <v>2993.3957999999998</v>
          </cell>
          <cell r="D44">
            <v>2993.3957999999998</v>
          </cell>
          <cell r="E44">
            <v>2993.3957999999998</v>
          </cell>
          <cell r="F44">
            <v>2993.3957999999998</v>
          </cell>
          <cell r="G44">
            <v>2993.3957999999998</v>
          </cell>
          <cell r="H44">
            <v>2993.3957999999998</v>
          </cell>
          <cell r="I44">
            <v>2993.3957300000002</v>
          </cell>
          <cell r="J44">
            <v>2993.3957999999998</v>
          </cell>
          <cell r="K44">
            <v>2993.3957999999998</v>
          </cell>
          <cell r="L44">
            <v>2993.3957999999998</v>
          </cell>
          <cell r="M44">
            <v>2993.3957999999998</v>
          </cell>
          <cell r="N44">
            <v>2993.3957999999998</v>
          </cell>
          <cell r="O44">
            <v>2993.3957999999998</v>
          </cell>
          <cell r="P44">
            <v>2993.3957999999998</v>
          </cell>
          <cell r="Q44">
            <v>3013.1669699999998</v>
          </cell>
          <cell r="R44">
            <v>2993.3957999999998</v>
          </cell>
          <cell r="S44">
            <v>2993.3957999999998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2993.3957999999998</v>
          </cell>
        </row>
        <row r="45">
          <cell r="A45" t="str">
            <v>Cont</v>
          </cell>
          <cell r="B45" t="str">
            <v>Withdrawals/Contributions</v>
          </cell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/>
          <cell r="X45"/>
          <cell r="Y45"/>
          <cell r="Z45"/>
          <cell r="AA45"/>
          <cell r="AB45">
            <v>0</v>
          </cell>
        </row>
        <row r="46">
          <cell r="A46" t="str">
            <v>RE</v>
          </cell>
          <cell r="B46" t="str">
            <v xml:space="preserve">Retained Earnings: </v>
          </cell>
          <cell r="C46">
            <v>187859.98887</v>
          </cell>
          <cell r="D46">
            <v>186552.67490000001</v>
          </cell>
          <cell r="E46">
            <v>192051.494479999</v>
          </cell>
          <cell r="F46">
            <v>195785.350489998</v>
          </cell>
          <cell r="G46">
            <v>193768.69167</v>
          </cell>
          <cell r="H46">
            <v>204758.07530000099</v>
          </cell>
          <cell r="I46">
            <v>205802.92806999999</v>
          </cell>
          <cell r="J46">
            <v>207787.45112000001</v>
          </cell>
          <cell r="K46">
            <v>211498.78193</v>
          </cell>
          <cell r="L46">
            <v>207879.79752000098</v>
          </cell>
          <cell r="M46">
            <v>184404.79462000201</v>
          </cell>
          <cell r="N46">
            <v>162663.40054</v>
          </cell>
          <cell r="O46">
            <v>161727.879669997</v>
          </cell>
          <cell r="P46">
            <v>165799.717329999</v>
          </cell>
          <cell r="Q46">
            <v>169278.422430001</v>
          </cell>
          <cell r="R46">
            <v>171050.42287000001</v>
          </cell>
          <cell r="S46">
            <v>177994.07236999899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177994.07236999899</v>
          </cell>
        </row>
        <row r="47">
          <cell r="A47" t="str">
            <v>CurrRE</v>
          </cell>
          <cell r="B47" t="str">
            <v>Current YTD Earnings</v>
          </cell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/>
          <cell r="X47"/>
          <cell r="Y47"/>
          <cell r="Z47"/>
          <cell r="AA47"/>
          <cell r="AB47">
            <v>0</v>
          </cell>
        </row>
        <row r="48">
          <cell r="A48" t="str">
            <v>Div</v>
          </cell>
          <cell r="B48" t="str">
            <v>OCI</v>
          </cell>
          <cell r="C48">
            <v>-2981.56664</v>
          </cell>
          <cell r="D48">
            <v>-2981.56664</v>
          </cell>
          <cell r="E48">
            <v>-2981.56664</v>
          </cell>
          <cell r="F48">
            <v>-6850.4867100000001</v>
          </cell>
          <cell r="G48">
            <v>-6850.4867100000001</v>
          </cell>
          <cell r="H48">
            <v>-6850.4867100000001</v>
          </cell>
          <cell r="I48">
            <v>116.89699</v>
          </cell>
          <cell r="J48">
            <v>116.89699</v>
          </cell>
          <cell r="K48">
            <v>116.89699</v>
          </cell>
          <cell r="L48">
            <v>-29777.194660000001</v>
          </cell>
          <cell r="M48">
            <v>-29777.194660000001</v>
          </cell>
          <cell r="N48">
            <v>-29777.194660000001</v>
          </cell>
          <cell r="O48">
            <v>-20805.707870000002</v>
          </cell>
          <cell r="P48">
            <v>-20805.707870000002</v>
          </cell>
          <cell r="Q48">
            <v>-19954.170469999997</v>
          </cell>
          <cell r="R48">
            <v>-12207.58173</v>
          </cell>
          <cell r="S48">
            <v>-9095.6385300000002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-9095.6385300000002</v>
          </cell>
        </row>
        <row r="49">
          <cell r="A49" t="str">
            <v>CTA</v>
          </cell>
          <cell r="B49" t="str">
            <v>Cummulative Translation Adjustment</v>
          </cell>
          <cell r="C49">
            <v>-731.52020999999991</v>
          </cell>
          <cell r="D49">
            <v>-747.76233999999999</v>
          </cell>
          <cell r="E49">
            <v>-679.16417000000001</v>
          </cell>
          <cell r="F49">
            <v>-498.27348999999998</v>
          </cell>
          <cell r="G49">
            <v>-951.10315000000003</v>
          </cell>
          <cell r="H49">
            <v>-903.19038999999998</v>
          </cell>
          <cell r="I49">
            <v>-1184.3974800000001</v>
          </cell>
          <cell r="J49">
            <v>-1105.7178700000002</v>
          </cell>
          <cell r="K49">
            <v>-1012.14855</v>
          </cell>
          <cell r="L49">
            <v>-448.05052000000001</v>
          </cell>
          <cell r="M49">
            <v>-929.12204000000008</v>
          </cell>
          <cell r="N49">
            <v>-1625.78475</v>
          </cell>
          <cell r="O49">
            <v>-1632.2513799999999</v>
          </cell>
          <cell r="P49">
            <v>-1405.0161900000001</v>
          </cell>
          <cell r="Q49">
            <v>-1291.2926</v>
          </cell>
          <cell r="R49">
            <v>-610.30689000000007</v>
          </cell>
          <cell r="S49">
            <v>-933.7354499999999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-933.7354499999999</v>
          </cell>
        </row>
        <row r="50">
          <cell r="A50" t="str">
            <v>Equity</v>
          </cell>
          <cell r="B50" t="str">
            <v>Equity</v>
          </cell>
          <cell r="C50">
            <v>187140.29782000001</v>
          </cell>
          <cell r="D50">
            <v>185816.74172000002</v>
          </cell>
          <cell r="E50">
            <v>191384.15946999899</v>
          </cell>
          <cell r="F50">
            <v>191429.98608999801</v>
          </cell>
          <cell r="G50">
            <v>188960.49760999999</v>
          </cell>
          <cell r="H50">
            <v>199997.79400000098</v>
          </cell>
          <cell r="I50">
            <v>207728.82330999998</v>
          </cell>
          <cell r="J50">
            <v>209792.02604000003</v>
          </cell>
          <cell r="K50">
            <v>213596.92616999999</v>
          </cell>
          <cell r="L50">
            <v>180647.94814000098</v>
          </cell>
          <cell r="M50">
            <v>156691.87372000201</v>
          </cell>
          <cell r="N50">
            <v>134253.81693</v>
          </cell>
          <cell r="O50">
            <v>142283.31621999698</v>
          </cell>
          <cell r="P50">
            <v>146582.38906999899</v>
          </cell>
          <cell r="Q50">
            <v>151046.12633000099</v>
          </cell>
          <cell r="R50">
            <v>161225.93005</v>
          </cell>
          <cell r="S50">
            <v>170958.09418999898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170958.09418999898</v>
          </cell>
        </row>
        <row r="51">
          <cell r="A51" t="str">
            <v>BK7</v>
          </cell>
          <cell r="B51">
            <v>0</v>
          </cell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/>
          <cell r="X51"/>
          <cell r="Y51"/>
          <cell r="Z51"/>
          <cell r="AA51"/>
          <cell r="AB51">
            <v>0</v>
          </cell>
        </row>
        <row r="52">
          <cell r="A52" t="str">
            <v>TL&amp;E</v>
          </cell>
          <cell r="B52" t="str">
            <v>Total Liabilities and Equity</v>
          </cell>
          <cell r="C52">
            <v>722068.01698000007</v>
          </cell>
          <cell r="D52">
            <v>725293.03484000009</v>
          </cell>
          <cell r="E52">
            <v>727895.22377999907</v>
          </cell>
          <cell r="F52">
            <v>727678.79659999791</v>
          </cell>
          <cell r="G52">
            <v>724714.83712000004</v>
          </cell>
          <cell r="H52">
            <v>729842.21195000096</v>
          </cell>
          <cell r="I52">
            <v>705310.49231</v>
          </cell>
          <cell r="J52">
            <v>715406.49920000008</v>
          </cell>
          <cell r="K52">
            <v>720772.42904000008</v>
          </cell>
          <cell r="L52">
            <v>740153.69593000086</v>
          </cell>
          <cell r="M52">
            <v>698826.35945000197</v>
          </cell>
          <cell r="N52">
            <v>669934.30317999993</v>
          </cell>
          <cell r="O52">
            <v>705806.20402999711</v>
          </cell>
          <cell r="P52">
            <v>750824.28966999892</v>
          </cell>
          <cell r="Q52">
            <v>718634.26212000102</v>
          </cell>
          <cell r="R52">
            <v>694879.66587000003</v>
          </cell>
          <cell r="S52">
            <v>695703.21216999902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695703.21216999902</v>
          </cell>
        </row>
        <row r="53">
          <cell r="C53"/>
          <cell r="D53">
            <v>-1930.3845199999632</v>
          </cell>
          <cell r="E53">
            <v>-2428.8110800009454</v>
          </cell>
          <cell r="F53">
            <v>-1664.9547100020573</v>
          </cell>
          <cell r="G53">
            <v>-2189.7934899999527</v>
          </cell>
          <cell r="H53">
            <v>-2518.7334299990907</v>
          </cell>
          <cell r="I53">
            <v>2632.7960400000447</v>
          </cell>
          <cell r="J53">
            <v>2272.5985100000398</v>
          </cell>
          <cell r="K53">
            <v>-5042.0065999999642</v>
          </cell>
          <cell r="L53">
            <v>-5410.9345599991502</v>
          </cell>
          <cell r="M53">
            <v>-5774.2154299990507</v>
          </cell>
          <cell r="N53">
            <v>-6456.9967900001211</v>
          </cell>
          <cell r="O53">
            <v>-7023.8216000018874</v>
          </cell>
          <cell r="P53">
            <v>-7664.0818200011272</v>
          </cell>
          <cell r="Q53">
            <v>-8356.7299399990588</v>
          </cell>
          <cell r="R53">
            <v>-8780.2135100000305</v>
          </cell>
          <cell r="S53">
            <v>-9069.6400500009768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 t="e">
            <v>#REF!</v>
          </cell>
        </row>
        <row r="54">
          <cell r="C54"/>
          <cell r="AB54" t="e">
            <v>#REF!</v>
          </cell>
        </row>
        <row r="55">
          <cell r="A55"/>
          <cell r="B55" t="str">
            <v>Loan Payable Bank Only</v>
          </cell>
          <cell r="C55">
            <v>305000.16201999999</v>
          </cell>
          <cell r="D55">
            <v>305000.16201999999</v>
          </cell>
          <cell r="E55">
            <v>305000.08082999999</v>
          </cell>
          <cell r="F55">
            <v>304999.97608999995</v>
          </cell>
          <cell r="G55">
            <v>304999.93362999998</v>
          </cell>
          <cell r="H55">
            <v>305000.13419999997</v>
          </cell>
          <cell r="I55">
            <v>304999.97437999997</v>
          </cell>
          <cell r="J55">
            <v>304999.86031000002</v>
          </cell>
          <cell r="K55">
            <v>304999.79980000004</v>
          </cell>
          <cell r="L55">
            <v>339999.93173000001</v>
          </cell>
          <cell r="M55">
            <v>365000.17407000001</v>
          </cell>
          <cell r="N55">
            <v>389999.91657999996</v>
          </cell>
          <cell r="O55">
            <v>390000.10768000002</v>
          </cell>
          <cell r="P55">
            <v>389999.80832000001</v>
          </cell>
          <cell r="Q55">
            <v>329999.89983999997</v>
          </cell>
          <cell r="R55">
            <v>304999.95220999996</v>
          </cell>
          <cell r="S55">
            <v>299000.04904000001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 t="e">
            <v>#REF!</v>
          </cell>
        </row>
        <row r="56">
          <cell r="A56" t="str">
            <v>APTOOL</v>
          </cell>
          <cell r="B56" t="str">
            <v>Accounts Payable Tooling</v>
          </cell>
          <cell r="C56">
            <v>10622.775949999999</v>
          </cell>
          <cell r="D56">
            <v>12283.736579999999</v>
          </cell>
          <cell r="E56">
            <v>11613.896936666666</v>
          </cell>
          <cell r="F56">
            <v>9789.4723833333337</v>
          </cell>
          <cell r="G56">
            <v>13328.947613333334</v>
          </cell>
          <cell r="H56">
            <v>10816.321116666668</v>
          </cell>
          <cell r="I56">
            <v>6695.1423033333331</v>
          </cell>
          <cell r="J56">
            <v>8373.1335666666673</v>
          </cell>
          <cell r="K56">
            <v>9138.6362100000006</v>
          </cell>
          <cell r="L56">
            <v>9024.4331733333311</v>
          </cell>
          <cell r="M56">
            <v>6574.4938233333332</v>
          </cell>
          <cell r="N56">
            <v>5909.8690999999999</v>
          </cell>
          <cell r="O56">
            <v>6227.11031</v>
          </cell>
          <cell r="P56">
            <v>8277.4095933333338</v>
          </cell>
          <cell r="Q56">
            <v>8389.4526900000001</v>
          </cell>
          <cell r="R56">
            <v>9551.1123000000007</v>
          </cell>
          <cell r="S56">
            <v>6143.1735966666665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 t="e">
            <v>#REF!</v>
          </cell>
        </row>
        <row r="57">
          <cell r="B57" t="str">
            <v>Severance Pay Liability</v>
          </cell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/>
          <cell r="X57"/>
          <cell r="Y57"/>
          <cell r="Z57"/>
          <cell r="AA57"/>
          <cell r="AB57" t="e">
            <v>#REF!</v>
          </cell>
        </row>
        <row r="58"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/>
          <cell r="X58"/>
          <cell r="Y58"/>
          <cell r="Z58"/>
          <cell r="AA58"/>
          <cell r="AB58" t="e">
            <v>#REF!</v>
          </cell>
        </row>
        <row r="59">
          <cell r="A59" t="str">
            <v>AR_HSBC</v>
          </cell>
          <cell r="B59" t="str">
            <v>AR HSBC (AR net of AP)</v>
          </cell>
          <cell r="C59">
            <v>-74582.589810000005</v>
          </cell>
          <cell r="D59">
            <v>-65006.217499999999</v>
          </cell>
          <cell r="E59">
            <v>-73769.620949999997</v>
          </cell>
          <cell r="F59">
            <v>-74738.932939999999</v>
          </cell>
          <cell r="G59">
            <v>-64443.364300000001</v>
          </cell>
          <cell r="H59">
            <v>-92646.2</v>
          </cell>
          <cell r="I59">
            <v>-91004.138919999998</v>
          </cell>
          <cell r="J59">
            <v>-75959.222769999993</v>
          </cell>
          <cell r="K59">
            <v>-97315.123500000002</v>
          </cell>
          <cell r="L59">
            <v>-94539.176670000001</v>
          </cell>
          <cell r="M59">
            <v>-22855.785449999999</v>
          </cell>
          <cell r="N59">
            <v>-2916.2885299999998</v>
          </cell>
          <cell r="O59">
            <v>-55477.846640000003</v>
          </cell>
          <cell r="P59">
            <v>-76497.581829999996</v>
          </cell>
          <cell r="Q59">
            <v>-90504.940140000006</v>
          </cell>
          <cell r="R59">
            <v>-99660.084919999994</v>
          </cell>
          <cell r="S59">
            <v>-96488.917490000007</v>
          </cell>
          <cell r="T59"/>
          <cell r="U59"/>
          <cell r="V59"/>
          <cell r="W59"/>
          <cell r="X59"/>
          <cell r="Y59"/>
          <cell r="Z59"/>
          <cell r="AA59"/>
          <cell r="AB59" t="e">
            <v>#REF!</v>
          </cell>
        </row>
      </sheetData>
      <sheetData sheetId="24">
        <row r="1">
          <cell r="J1" t="str">
            <v>Balance Sheet</v>
          </cell>
          <cell r="K1"/>
        </row>
        <row r="2">
          <cell r="J2" t="str">
            <v>Cash</v>
          </cell>
          <cell r="K2" t="str">
            <v>Cash</v>
          </cell>
        </row>
        <row r="3">
          <cell r="J3" t="str">
            <v>AR</v>
          </cell>
          <cell r="K3" t="str">
            <v>Account Receivables</v>
          </cell>
        </row>
        <row r="4">
          <cell r="J4" t="str">
            <v>INV</v>
          </cell>
          <cell r="K4" t="str">
            <v>Inventory</v>
          </cell>
        </row>
        <row r="5">
          <cell r="B5">
            <v>2101</v>
          </cell>
          <cell r="C5" t="str">
            <v>Actual</v>
          </cell>
          <cell r="D5">
            <v>31</v>
          </cell>
          <cell r="J5" t="str">
            <v>ToolINV</v>
          </cell>
          <cell r="K5" t="str">
            <v>Tooling Inventory</v>
          </cell>
        </row>
        <row r="6">
          <cell r="B6">
            <v>2102</v>
          </cell>
          <cell r="C6" t="str">
            <v>Actual</v>
          </cell>
          <cell r="D6">
            <v>31</v>
          </cell>
          <cell r="J6" t="str">
            <v>IT_Rec</v>
          </cell>
          <cell r="K6" t="str">
            <v>Income Taxes Recoverable</v>
          </cell>
        </row>
        <row r="7">
          <cell r="B7">
            <v>2103</v>
          </cell>
          <cell r="C7" t="str">
            <v>Actual</v>
          </cell>
          <cell r="D7">
            <v>30</v>
          </cell>
          <cell r="J7" t="str">
            <v>FIT_CA</v>
          </cell>
          <cell r="K7" t="str">
            <v>Future Income Taxes</v>
          </cell>
        </row>
        <row r="8">
          <cell r="B8">
            <v>2104</v>
          </cell>
          <cell r="C8" t="str">
            <v>Actual</v>
          </cell>
          <cell r="D8">
            <v>31</v>
          </cell>
          <cell r="J8" t="str">
            <v>Prepaid</v>
          </cell>
          <cell r="K8" t="str">
            <v>Prepaid Expenses and Sundry Receivables</v>
          </cell>
        </row>
        <row r="9">
          <cell r="B9">
            <v>2105</v>
          </cell>
          <cell r="C9" t="str">
            <v>Forecast</v>
          </cell>
          <cell r="D9">
            <v>30</v>
          </cell>
          <cell r="J9" t="str">
            <v>CurrAssets</v>
          </cell>
          <cell r="K9" t="str">
            <v>Total Current Assets</v>
          </cell>
        </row>
        <row r="10">
          <cell r="B10">
            <v>2106</v>
          </cell>
          <cell r="C10" t="str">
            <v>Forecast</v>
          </cell>
          <cell r="D10">
            <v>31</v>
          </cell>
          <cell r="J10" t="str">
            <v>BK1</v>
          </cell>
          <cell r="K10"/>
        </row>
        <row r="11">
          <cell r="B11">
            <v>2107</v>
          </cell>
          <cell r="C11" t="str">
            <v>Forecast</v>
          </cell>
          <cell r="D11">
            <v>31</v>
          </cell>
          <cell r="J11" t="str">
            <v>FA</v>
          </cell>
          <cell r="K11" t="str">
            <v>Fixed Assets at Cost</v>
          </cell>
        </row>
        <row r="12">
          <cell r="B12">
            <v>2108</v>
          </cell>
          <cell r="C12" t="str">
            <v>Forecast</v>
          </cell>
          <cell r="D12">
            <v>29</v>
          </cell>
          <cell r="J12" t="str">
            <v>AccDep</v>
          </cell>
          <cell r="K12" t="str">
            <v>Accumulated Depreciation and Amortization</v>
          </cell>
        </row>
        <row r="13">
          <cell r="B13">
            <v>2109</v>
          </cell>
          <cell r="C13" t="str">
            <v>Forecast</v>
          </cell>
          <cell r="D13">
            <v>31</v>
          </cell>
          <cell r="J13" t="str">
            <v>PPA_FA</v>
          </cell>
          <cell r="K13" t="str">
            <v>PPA Fixed Assets</v>
          </cell>
        </row>
        <row r="14">
          <cell r="B14">
            <v>2110</v>
          </cell>
          <cell r="C14" t="str">
            <v>Forecast</v>
          </cell>
          <cell r="D14">
            <v>30</v>
          </cell>
          <cell r="J14" t="str">
            <v>NetFAssets</v>
          </cell>
          <cell r="K14" t="str">
            <v>Net Fixed Assets</v>
          </cell>
        </row>
        <row r="15">
          <cell r="B15">
            <v>2111</v>
          </cell>
          <cell r="C15" t="str">
            <v>Forecast</v>
          </cell>
          <cell r="D15">
            <v>31</v>
          </cell>
          <cell r="J15" t="str">
            <v>BK2</v>
          </cell>
          <cell r="K15"/>
        </row>
        <row r="16">
          <cell r="B16">
            <v>2112</v>
          </cell>
          <cell r="C16" t="str">
            <v>Forecast</v>
          </cell>
          <cell r="D16">
            <v>30</v>
          </cell>
          <cell r="J16" t="str">
            <v>FIT_LA</v>
          </cell>
          <cell r="K16" t="str">
            <v>Future Income Taxes</v>
          </cell>
        </row>
        <row r="17">
          <cell r="J17" t="str">
            <v>PPA_Intan</v>
          </cell>
          <cell r="K17" t="str">
            <v>PPA Intangible Assets</v>
          </cell>
        </row>
        <row r="18">
          <cell r="J18" t="str">
            <v>AR_LT</v>
          </cell>
          <cell r="K18" t="str">
            <v>Account Receivables Long Term</v>
          </cell>
        </row>
        <row r="19">
          <cell r="J19" t="str">
            <v>RecIC</v>
          </cell>
          <cell r="K19" t="str">
            <v>Loans Receivable Intercompany</v>
          </cell>
        </row>
        <row r="20">
          <cell r="J20" t="str">
            <v>Goodwill</v>
          </cell>
          <cell r="K20" t="str">
            <v>Goodwill</v>
          </cell>
        </row>
        <row r="21">
          <cell r="J21" t="str">
            <v>LTA</v>
          </cell>
          <cell r="K21" t="str">
            <v>Long Term Assets</v>
          </cell>
        </row>
        <row r="22">
          <cell r="J22" t="str">
            <v>BK3</v>
          </cell>
          <cell r="K22"/>
        </row>
        <row r="23">
          <cell r="J23" t="str">
            <v>TotAssets</v>
          </cell>
          <cell r="K23" t="str">
            <v>Total Assets</v>
          </cell>
        </row>
        <row r="24">
          <cell r="J24" t="str">
            <v>BK4</v>
          </cell>
          <cell r="K24"/>
        </row>
        <row r="25">
          <cell r="J25" t="str">
            <v>APTrade</v>
          </cell>
          <cell r="K25" t="str">
            <v>Accounts Payable Trade</v>
          </cell>
        </row>
        <row r="26">
          <cell r="J26" t="str">
            <v>AccLiab</v>
          </cell>
          <cell r="K26" t="str">
            <v>Accrued Liabilities</v>
          </cell>
        </row>
        <row r="27">
          <cell r="J27" t="str">
            <v>CD</v>
          </cell>
          <cell r="K27" t="str">
            <v>Customer Deposits</v>
          </cell>
        </row>
        <row r="28">
          <cell r="J28" t="str">
            <v>FIT_CL</v>
          </cell>
          <cell r="K28" t="str">
            <v>Future Income Taxes</v>
          </cell>
        </row>
        <row r="29">
          <cell r="J29" t="str">
            <v>OthPay</v>
          </cell>
          <cell r="K29" t="str">
            <v>Other Payables</v>
          </cell>
        </row>
        <row r="30">
          <cell r="J30" t="str">
            <v>CurrLiab</v>
          </cell>
          <cell r="K30" t="str">
            <v>Current Liabilities</v>
          </cell>
        </row>
        <row r="31">
          <cell r="J31" t="str">
            <v>BK5</v>
          </cell>
          <cell r="K31"/>
        </row>
        <row r="32">
          <cell r="J32" t="str">
            <v>LoanBank</v>
          </cell>
          <cell r="K32" t="str">
            <v>Loan Payable Bank</v>
          </cell>
        </row>
        <row r="33">
          <cell r="J33" t="str">
            <v>FIT_LTL</v>
          </cell>
          <cell r="K33" t="str">
            <v>Future Income Taxes</v>
          </cell>
        </row>
        <row r="34">
          <cell r="J34" t="str">
            <v>OthrLTL</v>
          </cell>
          <cell r="K34" t="str">
            <v>Other Long Term Liabilities</v>
          </cell>
        </row>
        <row r="35">
          <cell r="J35" t="str">
            <v>LTL</v>
          </cell>
          <cell r="K35" t="str">
            <v>Long Term  Liabilities</v>
          </cell>
        </row>
        <row r="36">
          <cell r="J36" t="str">
            <v>BK6</v>
          </cell>
          <cell r="K36"/>
        </row>
        <row r="37">
          <cell r="J37" t="str">
            <v>Cap</v>
          </cell>
          <cell r="K37" t="str">
            <v>Capital</v>
          </cell>
        </row>
        <row r="38">
          <cell r="J38" t="str">
            <v>Cont</v>
          </cell>
          <cell r="K38" t="str">
            <v>Withdrawals/Contributions</v>
          </cell>
        </row>
        <row r="39">
          <cell r="J39" t="str">
            <v>RE</v>
          </cell>
          <cell r="K39" t="str">
            <v xml:space="preserve">Retained Earnings: </v>
          </cell>
        </row>
        <row r="40">
          <cell r="J40" t="str">
            <v>CurrRE</v>
          </cell>
          <cell r="K40" t="str">
            <v>Current YTD Earnings</v>
          </cell>
        </row>
        <row r="41">
          <cell r="J41" t="str">
            <v>Div</v>
          </cell>
          <cell r="K41" t="str">
            <v>Dividends</v>
          </cell>
        </row>
        <row r="42">
          <cell r="J42" t="str">
            <v>CTA</v>
          </cell>
          <cell r="K42" t="str">
            <v>Cummulative Translation Adjustment</v>
          </cell>
        </row>
        <row r="43">
          <cell r="J43" t="str">
            <v>Equity</v>
          </cell>
          <cell r="K43" t="str">
            <v>Equity</v>
          </cell>
        </row>
        <row r="44">
          <cell r="J44" t="str">
            <v>BK7</v>
          </cell>
          <cell r="K44"/>
        </row>
        <row r="45">
          <cell r="J45" t="str">
            <v>TL&amp;E</v>
          </cell>
          <cell r="K45" t="str">
            <v>Total Liabilities and Equity</v>
          </cell>
        </row>
      </sheetData>
      <sheetData sheetId="25"/>
      <sheetData sheetId="26"/>
      <sheetData sheetId="27"/>
      <sheetData sheetId="28"/>
      <sheetData sheetId="2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9DC48-08A9-4993-8A08-240460A33253}">
  <dimension ref="A1:AJ232"/>
  <sheetViews>
    <sheetView showGridLines="0" tabSelected="1" zoomScale="120" zoomScaleNormal="120" workbookViewId="0">
      <pane xSplit="6" ySplit="5" topLeftCell="G205" activePane="bottomRight" state="frozen"/>
      <selection pane="topRight" activeCell="G1" sqref="G1"/>
      <selection pane="bottomLeft" activeCell="A6" sqref="A6"/>
      <selection pane="bottomRight" activeCell="E21" sqref="E21"/>
    </sheetView>
  </sheetViews>
  <sheetFormatPr defaultColWidth="9.21875" defaultRowHeight="10.199999999999999" x14ac:dyDescent="0.3"/>
  <cols>
    <col min="1" max="2" width="1.5546875" style="1" customWidth="1"/>
    <col min="3" max="6" width="9.21875" style="1"/>
    <col min="7" max="7" width="12.77734375" style="1" customWidth="1"/>
    <col min="8" max="8" width="11.21875" style="38" bestFit="1" customWidth="1"/>
    <col min="9" max="19" width="11.21875" style="1" bestFit="1" customWidth="1"/>
    <col min="20" max="20" width="10.77734375" style="1" bestFit="1" customWidth="1"/>
    <col min="21" max="24" width="11.21875" style="1" bestFit="1" customWidth="1"/>
    <col min="25" max="25" width="1.5546875" style="38" customWidth="1"/>
    <col min="26" max="28" width="11.21875" style="1" bestFit="1" customWidth="1"/>
    <col min="29" max="30" width="12.5546875" style="1" bestFit="1" customWidth="1"/>
    <col min="31" max="31" width="12.21875" style="1" bestFit="1" customWidth="1"/>
    <col min="32" max="33" width="1.5546875" style="1" customWidth="1"/>
    <col min="34" max="16384" width="9.21875" style="1"/>
  </cols>
  <sheetData>
    <row r="1" spans="2:35" x14ac:dyDescent="0.3">
      <c r="C1" s="1" t="s">
        <v>0</v>
      </c>
    </row>
    <row r="2" spans="2:35" ht="5.0999999999999996" customHeight="1" x14ac:dyDescent="0.3"/>
    <row r="3" spans="2:35" ht="15" customHeight="1" x14ac:dyDescent="0.3">
      <c r="G3" s="68" t="s">
        <v>166</v>
      </c>
      <c r="H3" s="69"/>
      <c r="I3" s="65" t="s">
        <v>147</v>
      </c>
      <c r="J3" s="65"/>
      <c r="K3" s="65"/>
      <c r="L3" s="66"/>
      <c r="M3" s="67">
        <v>2021</v>
      </c>
      <c r="N3" s="65"/>
      <c r="O3" s="65"/>
      <c r="P3" s="66"/>
      <c r="Q3" s="17">
        <v>2020</v>
      </c>
      <c r="R3" s="10"/>
      <c r="S3" s="10"/>
      <c r="T3" s="15"/>
      <c r="U3" s="17">
        <v>2019</v>
      </c>
      <c r="V3" s="10"/>
      <c r="W3" s="10"/>
      <c r="X3" s="15"/>
      <c r="Y3" s="49"/>
      <c r="Z3" s="15">
        <v>2022</v>
      </c>
      <c r="AA3" s="15">
        <v>2021</v>
      </c>
      <c r="AB3" s="15">
        <v>2020</v>
      </c>
      <c r="AC3" s="16">
        <v>2019</v>
      </c>
      <c r="AD3" s="16">
        <v>2018</v>
      </c>
      <c r="AE3" s="17">
        <v>2017</v>
      </c>
    </row>
    <row r="4" spans="2:35" x14ac:dyDescent="0.3">
      <c r="G4" s="56" t="s">
        <v>152</v>
      </c>
      <c r="H4" s="56" t="s">
        <v>151</v>
      </c>
      <c r="I4" s="11" t="s">
        <v>175</v>
      </c>
      <c r="J4" s="11" t="s">
        <v>156</v>
      </c>
      <c r="K4" s="11" t="s">
        <v>152</v>
      </c>
      <c r="L4" s="11" t="s">
        <v>177</v>
      </c>
      <c r="M4" s="11">
        <v>4</v>
      </c>
      <c r="N4" s="11">
        <v>3</v>
      </c>
      <c r="O4" s="11">
        <v>2</v>
      </c>
      <c r="P4" s="11">
        <v>1</v>
      </c>
      <c r="Q4" s="11">
        <v>4</v>
      </c>
      <c r="R4" s="11">
        <v>3</v>
      </c>
      <c r="S4" s="11">
        <v>2</v>
      </c>
      <c r="T4" s="11">
        <v>1</v>
      </c>
      <c r="U4" s="11">
        <v>4</v>
      </c>
      <c r="V4" s="11">
        <v>3</v>
      </c>
      <c r="W4" s="11">
        <v>2</v>
      </c>
      <c r="X4" s="11">
        <v>1</v>
      </c>
      <c r="Y4" s="49"/>
      <c r="Z4" s="7"/>
      <c r="AA4" s="7"/>
      <c r="AB4" s="7"/>
      <c r="AC4" s="7"/>
      <c r="AD4" s="7"/>
      <c r="AE4" s="7"/>
    </row>
    <row r="5" spans="2:35" x14ac:dyDescent="0.3">
      <c r="G5" s="57">
        <v>44926</v>
      </c>
      <c r="H5" s="57">
        <v>44834</v>
      </c>
      <c r="I5" s="24">
        <v>44742</v>
      </c>
      <c r="J5" s="24">
        <v>44651</v>
      </c>
      <c r="K5" s="24">
        <v>44561</v>
      </c>
      <c r="L5" s="24">
        <v>44469</v>
      </c>
      <c r="M5" s="24" t="s">
        <v>128</v>
      </c>
      <c r="N5" s="24" t="s">
        <v>125</v>
      </c>
      <c r="O5" s="24">
        <v>44196</v>
      </c>
      <c r="P5" s="24">
        <v>44104</v>
      </c>
      <c r="Q5" s="25">
        <v>44012</v>
      </c>
      <c r="R5" s="25">
        <v>43921</v>
      </c>
      <c r="S5" s="25">
        <v>43830</v>
      </c>
      <c r="T5" s="25">
        <v>43738</v>
      </c>
      <c r="U5" s="25">
        <v>43646</v>
      </c>
      <c r="V5" s="25">
        <v>43555</v>
      </c>
      <c r="W5" s="25">
        <v>43465</v>
      </c>
      <c r="X5" s="25">
        <v>43373</v>
      </c>
      <c r="Y5" s="49"/>
      <c r="Z5" s="24">
        <v>44742</v>
      </c>
      <c r="AA5" s="24">
        <v>44377</v>
      </c>
      <c r="AB5" s="24">
        <v>44012</v>
      </c>
      <c r="AC5" s="25">
        <v>43646</v>
      </c>
      <c r="AD5" s="25">
        <v>43281</v>
      </c>
      <c r="AE5" s="26">
        <v>42916</v>
      </c>
    </row>
    <row r="6" spans="2:35" ht="5.0999999999999996" customHeight="1" x14ac:dyDescent="0.3">
      <c r="O6" s="7"/>
      <c r="P6" s="7"/>
      <c r="Q6" s="7"/>
      <c r="R6" s="7"/>
      <c r="S6" s="7"/>
      <c r="T6" s="7"/>
      <c r="U6" s="7"/>
      <c r="V6" s="7"/>
      <c r="W6" s="7"/>
      <c r="X6" s="7"/>
      <c r="Y6" s="49"/>
      <c r="Z6" s="7"/>
      <c r="AA6" s="7"/>
      <c r="AB6" s="7"/>
      <c r="AC6" s="7"/>
      <c r="AD6" s="7"/>
      <c r="AE6" s="7"/>
    </row>
    <row r="7" spans="2:35" ht="11.25" customHeight="1" x14ac:dyDescent="0.3">
      <c r="C7" s="2" t="s">
        <v>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Z7" s="3"/>
      <c r="AA7" s="3"/>
      <c r="AB7" s="3"/>
      <c r="AC7" s="3"/>
      <c r="AD7" s="3"/>
      <c r="AE7" s="3"/>
    </row>
    <row r="8" spans="2:35" ht="5.0999999999999996" customHeight="1" x14ac:dyDescent="0.3"/>
    <row r="9" spans="2:35" ht="11.25" customHeight="1" x14ac:dyDescent="0.3">
      <c r="C9" s="1" t="s">
        <v>2</v>
      </c>
    </row>
    <row r="10" spans="2:35" ht="5.0999999999999996" customHeight="1" x14ac:dyDescent="0.3"/>
    <row r="11" spans="2:35" ht="5.0999999999999996" customHeight="1" x14ac:dyDescent="0.3">
      <c r="B11" s="38"/>
    </row>
    <row r="12" spans="2:35" x14ac:dyDescent="0.3">
      <c r="B12" s="38"/>
      <c r="C12" s="4" t="s">
        <v>3</v>
      </c>
      <c r="O12" s="7"/>
      <c r="P12" s="7"/>
      <c r="Q12" s="7"/>
      <c r="R12" s="7"/>
      <c r="S12" s="7"/>
      <c r="T12" s="7"/>
      <c r="U12" s="7"/>
      <c r="V12" s="7"/>
      <c r="W12" s="7"/>
      <c r="X12" s="7"/>
      <c r="Y12" s="49"/>
      <c r="Z12" s="7"/>
      <c r="AA12" s="7"/>
      <c r="AB12" s="7"/>
      <c r="AC12" s="7"/>
      <c r="AD12" s="7"/>
      <c r="AE12" s="7"/>
    </row>
    <row r="13" spans="2:35" x14ac:dyDescent="0.3">
      <c r="B13" s="38"/>
      <c r="C13" s="5" t="s">
        <v>4</v>
      </c>
      <c r="I13" s="39"/>
      <c r="J13" s="39"/>
      <c r="K13" s="39"/>
      <c r="L13" s="39"/>
      <c r="O13" s="7"/>
      <c r="P13" s="7"/>
      <c r="Q13" s="7"/>
      <c r="R13" s="7"/>
      <c r="S13" s="7"/>
      <c r="T13" s="7"/>
      <c r="U13" s="7"/>
      <c r="V13" s="7"/>
      <c r="W13" s="7"/>
      <c r="X13" s="7"/>
      <c r="Y13" s="49"/>
      <c r="Z13" s="7"/>
      <c r="AA13" s="7"/>
      <c r="AB13" s="7"/>
      <c r="AC13" s="7"/>
      <c r="AD13" s="7"/>
      <c r="AE13" s="7"/>
    </row>
    <row r="14" spans="2:35" x14ac:dyDescent="0.3">
      <c r="B14" s="38"/>
      <c r="C14" s="6" t="s">
        <v>5</v>
      </c>
      <c r="G14" s="37">
        <v>38499</v>
      </c>
      <c r="H14" s="37">
        <v>46807</v>
      </c>
      <c r="I14" s="37">
        <v>25400</v>
      </c>
      <c r="J14" s="37">
        <v>32528</v>
      </c>
      <c r="K14" s="40">
        <v>26546</v>
      </c>
      <c r="L14" s="40">
        <v>10362</v>
      </c>
      <c r="M14" s="18">
        <v>14912</v>
      </c>
      <c r="N14" s="18">
        <v>48847</v>
      </c>
      <c r="O14" s="18">
        <v>63389</v>
      </c>
      <c r="P14" s="18">
        <v>45007</v>
      </c>
      <c r="Q14" s="18">
        <v>74058</v>
      </c>
      <c r="R14" s="18">
        <v>90600</v>
      </c>
      <c r="S14" s="18">
        <v>40686</v>
      </c>
      <c r="T14" s="18">
        <v>39392</v>
      </c>
      <c r="U14" s="18">
        <v>64594</v>
      </c>
      <c r="V14" s="18">
        <v>62592</v>
      </c>
      <c r="W14" s="18">
        <v>66098</v>
      </c>
      <c r="X14" s="18">
        <v>29557</v>
      </c>
      <c r="Y14" s="53"/>
      <c r="Z14" s="18">
        <v>25400</v>
      </c>
      <c r="AA14" s="18">
        <v>14912</v>
      </c>
      <c r="AB14" s="18">
        <v>74058</v>
      </c>
      <c r="AC14" s="18">
        <v>64594</v>
      </c>
      <c r="AD14" s="18">
        <v>36785</v>
      </c>
      <c r="AE14" s="18">
        <v>45975</v>
      </c>
      <c r="AI14" s="19"/>
    </row>
    <row r="15" spans="2:35" x14ac:dyDescent="0.3">
      <c r="B15" s="38"/>
      <c r="C15" s="6" t="s">
        <v>6</v>
      </c>
      <c r="G15" s="35">
        <v>103335</v>
      </c>
      <c r="H15" s="35">
        <v>107758</v>
      </c>
      <c r="I15" s="35">
        <v>122192</v>
      </c>
      <c r="J15" s="35">
        <v>135363</v>
      </c>
      <c r="K15" s="41">
        <v>53752</v>
      </c>
      <c r="L15" s="41">
        <v>52843</v>
      </c>
      <c r="M15" s="21">
        <v>76653</v>
      </c>
      <c r="N15" s="21">
        <v>51689</v>
      </c>
      <c r="O15" s="21">
        <v>53917</v>
      </c>
      <c r="P15" s="21">
        <v>76118</v>
      </c>
      <c r="Q15" s="21">
        <v>44958</v>
      </c>
      <c r="R15" s="21">
        <v>63963</v>
      </c>
      <c r="S15" s="21">
        <v>75680</v>
      </c>
      <c r="T15" s="21">
        <v>99462</v>
      </c>
      <c r="U15" s="21">
        <v>101828</v>
      </c>
      <c r="V15" s="21">
        <v>110373</v>
      </c>
      <c r="W15" s="21">
        <v>74510</v>
      </c>
      <c r="X15" s="21">
        <v>111137</v>
      </c>
      <c r="Y15" s="51"/>
      <c r="Z15" s="21">
        <v>123429</v>
      </c>
      <c r="AA15" s="21">
        <v>76653</v>
      </c>
      <c r="AB15" s="21">
        <v>44958</v>
      </c>
      <c r="AC15" s="21">
        <v>101828</v>
      </c>
      <c r="AD15" s="21">
        <v>120786</v>
      </c>
      <c r="AE15" s="21">
        <v>167436</v>
      </c>
      <c r="AI15" s="19"/>
    </row>
    <row r="16" spans="2:35" x14ac:dyDescent="0.3">
      <c r="B16" s="38"/>
      <c r="C16" s="6" t="s">
        <v>7</v>
      </c>
      <c r="G16" s="35">
        <v>164007</v>
      </c>
      <c r="H16" s="35">
        <v>156697</v>
      </c>
      <c r="I16" s="35">
        <v>152461</v>
      </c>
      <c r="J16" s="35">
        <v>155435</v>
      </c>
      <c r="K16" s="41">
        <v>94626</v>
      </c>
      <c r="L16" s="41">
        <v>100854</v>
      </c>
      <c r="M16" s="21">
        <v>82170</v>
      </c>
      <c r="N16" s="21">
        <v>75911</v>
      </c>
      <c r="O16" s="21">
        <v>68226</v>
      </c>
      <c r="P16" s="21">
        <v>75184</v>
      </c>
      <c r="Q16" s="21">
        <v>71364</v>
      </c>
      <c r="R16" s="21">
        <v>77849</v>
      </c>
      <c r="S16" s="21">
        <v>76736</v>
      </c>
      <c r="T16" s="21">
        <v>99877</v>
      </c>
      <c r="U16" s="21">
        <v>79146</v>
      </c>
      <c r="V16" s="21">
        <v>96058</v>
      </c>
      <c r="W16" s="21">
        <v>112298</v>
      </c>
      <c r="X16" s="21">
        <v>109846</v>
      </c>
      <c r="Y16" s="51"/>
      <c r="Z16" s="21">
        <v>154661</v>
      </c>
      <c r="AA16" s="21">
        <v>82170</v>
      </c>
      <c r="AB16" s="21">
        <v>71364</v>
      </c>
      <c r="AC16" s="21">
        <v>79146</v>
      </c>
      <c r="AD16" s="21">
        <v>90767</v>
      </c>
      <c r="AE16" s="21">
        <v>92324</v>
      </c>
      <c r="AI16" s="19"/>
    </row>
    <row r="17" spans="2:35" x14ac:dyDescent="0.3">
      <c r="B17" s="38"/>
      <c r="C17" s="6" t="s">
        <v>8</v>
      </c>
      <c r="G17" s="35">
        <v>34972</v>
      </c>
      <c r="H17" s="35">
        <v>32299</v>
      </c>
      <c r="I17" s="35">
        <v>42094</v>
      </c>
      <c r="J17" s="35">
        <v>39175</v>
      </c>
      <c r="K17" s="41">
        <v>30793</v>
      </c>
      <c r="L17" s="41">
        <v>36846</v>
      </c>
      <c r="M17" s="21">
        <v>34472</v>
      </c>
      <c r="N17" s="21">
        <v>28410</v>
      </c>
      <c r="O17" s="21">
        <v>27362</v>
      </c>
      <c r="P17" s="21">
        <v>19020</v>
      </c>
      <c r="Q17" s="21">
        <v>30748</v>
      </c>
      <c r="R17" s="21">
        <v>19500</v>
      </c>
      <c r="S17" s="21">
        <v>15045</v>
      </c>
      <c r="T17" s="21">
        <v>15418</v>
      </c>
      <c r="U17" s="21">
        <v>13592</v>
      </c>
      <c r="V17" s="21">
        <v>15768</v>
      </c>
      <c r="W17" s="21">
        <v>12722</v>
      </c>
      <c r="X17" s="21">
        <v>15478</v>
      </c>
      <c r="Y17" s="51"/>
      <c r="Z17" s="21">
        <v>42094</v>
      </c>
      <c r="AA17" s="21">
        <v>34472</v>
      </c>
      <c r="AB17" s="21">
        <v>30748</v>
      </c>
      <c r="AC17" s="21">
        <v>13592</v>
      </c>
      <c r="AD17" s="21">
        <v>18140</v>
      </c>
      <c r="AE17" s="21">
        <v>16192</v>
      </c>
      <c r="AI17" s="19"/>
    </row>
    <row r="18" spans="2:35" x14ac:dyDescent="0.3">
      <c r="B18" s="38"/>
      <c r="C18" s="6" t="s">
        <v>9</v>
      </c>
      <c r="G18" s="35">
        <v>0</v>
      </c>
      <c r="H18" s="35">
        <v>0</v>
      </c>
      <c r="I18" s="35">
        <v>0</v>
      </c>
      <c r="J18" s="35">
        <v>34321</v>
      </c>
      <c r="K18" s="41">
        <v>0</v>
      </c>
      <c r="L18" s="4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9132</v>
      </c>
      <c r="Y18" s="51"/>
      <c r="Z18" s="21">
        <v>54351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I18" s="19"/>
    </row>
    <row r="19" spans="2:35" x14ac:dyDescent="0.3">
      <c r="B19" s="38"/>
      <c r="C19" s="1" t="s">
        <v>10</v>
      </c>
      <c r="G19" s="48">
        <f t="shared" ref="G19:L19" si="0">SUM(G14:G18)</f>
        <v>340813</v>
      </c>
      <c r="H19" s="48">
        <f t="shared" si="0"/>
        <v>343561</v>
      </c>
      <c r="I19" s="48">
        <f t="shared" si="0"/>
        <v>342147</v>
      </c>
      <c r="J19" s="48">
        <f t="shared" si="0"/>
        <v>396822</v>
      </c>
      <c r="K19" s="42">
        <f t="shared" si="0"/>
        <v>205717</v>
      </c>
      <c r="L19" s="42">
        <f t="shared" si="0"/>
        <v>200905</v>
      </c>
      <c r="M19" s="20">
        <v>208207</v>
      </c>
      <c r="N19" s="20">
        <v>204857</v>
      </c>
      <c r="O19" s="20">
        <v>212894</v>
      </c>
      <c r="P19" s="20">
        <v>215329</v>
      </c>
      <c r="Q19" s="20">
        <v>221128</v>
      </c>
      <c r="R19" s="20">
        <v>251912</v>
      </c>
      <c r="S19" s="20">
        <v>208147</v>
      </c>
      <c r="T19" s="20">
        <v>254149</v>
      </c>
      <c r="U19" s="20">
        <v>259160</v>
      </c>
      <c r="V19" s="20">
        <v>284791</v>
      </c>
      <c r="W19" s="20">
        <v>265628</v>
      </c>
      <c r="X19" s="20">
        <v>275150</v>
      </c>
      <c r="Y19" s="53"/>
      <c r="Z19" s="20">
        <v>399935</v>
      </c>
      <c r="AA19" s="20">
        <v>208207</v>
      </c>
      <c r="AB19" s="20">
        <v>221128</v>
      </c>
      <c r="AC19" s="20">
        <v>259160</v>
      </c>
      <c r="AD19" s="20">
        <v>266478</v>
      </c>
      <c r="AE19" s="20">
        <v>321927</v>
      </c>
      <c r="AI19" s="19"/>
    </row>
    <row r="20" spans="2:35" x14ac:dyDescent="0.3">
      <c r="B20" s="38"/>
      <c r="C20" s="6" t="s">
        <v>11</v>
      </c>
      <c r="G20" s="35">
        <v>432270</v>
      </c>
      <c r="H20" s="35">
        <v>419786</v>
      </c>
      <c r="I20" s="35">
        <v>425645</v>
      </c>
      <c r="J20" s="35">
        <v>362423</v>
      </c>
      <c r="K20" s="41">
        <v>325603</v>
      </c>
      <c r="L20" s="41">
        <v>328869</v>
      </c>
      <c r="M20" s="21">
        <v>334775</v>
      </c>
      <c r="N20" s="21">
        <v>331746</v>
      </c>
      <c r="O20" s="21">
        <v>337017</v>
      </c>
      <c r="P20" s="21">
        <v>338800</v>
      </c>
      <c r="Q20" s="21">
        <v>343135</v>
      </c>
      <c r="R20" s="21">
        <v>344482</v>
      </c>
      <c r="S20" s="21">
        <v>343812</v>
      </c>
      <c r="T20" s="21">
        <v>338486</v>
      </c>
      <c r="U20" s="21">
        <v>327116</v>
      </c>
      <c r="V20" s="21">
        <v>297573</v>
      </c>
      <c r="W20" s="21">
        <v>283563</v>
      </c>
      <c r="X20" s="21">
        <v>276042</v>
      </c>
      <c r="Y20" s="51"/>
      <c r="Z20" s="21">
        <v>371294</v>
      </c>
      <c r="AA20" s="21">
        <v>334775</v>
      </c>
      <c r="AB20" s="21">
        <v>343135</v>
      </c>
      <c r="AC20" s="21">
        <v>327116</v>
      </c>
      <c r="AD20" s="21">
        <v>276796</v>
      </c>
      <c r="AE20" s="21">
        <v>242864</v>
      </c>
      <c r="AI20" s="19"/>
    </row>
    <row r="21" spans="2:35" x14ac:dyDescent="0.3">
      <c r="B21" s="38"/>
      <c r="C21" s="6" t="s">
        <v>12</v>
      </c>
      <c r="G21" s="35">
        <v>178993</v>
      </c>
      <c r="H21" s="35">
        <v>160530</v>
      </c>
      <c r="I21" s="35">
        <v>165679</v>
      </c>
      <c r="J21" s="35">
        <v>172002</v>
      </c>
      <c r="K21" s="41">
        <v>155615</v>
      </c>
      <c r="L21" s="41">
        <v>150008</v>
      </c>
      <c r="M21" s="21">
        <v>153628</v>
      </c>
      <c r="N21" s="21">
        <v>153603</v>
      </c>
      <c r="O21" s="21">
        <v>156900</v>
      </c>
      <c r="P21" s="21">
        <v>154754</v>
      </c>
      <c r="Q21" s="21">
        <v>155745</v>
      </c>
      <c r="R21" s="21">
        <v>159392</v>
      </c>
      <c r="S21" s="21">
        <v>158019</v>
      </c>
      <c r="T21" s="21">
        <v>160274</v>
      </c>
      <c r="U21" s="21">
        <v>0</v>
      </c>
      <c r="V21" s="21">
        <v>0</v>
      </c>
      <c r="W21" s="21">
        <v>0</v>
      </c>
      <c r="X21" s="21">
        <v>0</v>
      </c>
      <c r="Y21" s="51"/>
      <c r="Z21" s="21">
        <v>165679</v>
      </c>
      <c r="AA21" s="21">
        <v>153628</v>
      </c>
      <c r="AB21" s="21">
        <v>155745</v>
      </c>
      <c r="AC21" s="21">
        <v>0</v>
      </c>
      <c r="AD21" s="21">
        <v>0</v>
      </c>
      <c r="AE21" s="21">
        <v>0</v>
      </c>
      <c r="AI21" s="19"/>
    </row>
    <row r="22" spans="2:35" x14ac:dyDescent="0.3">
      <c r="B22" s="38"/>
      <c r="C22" s="6" t="s">
        <v>13</v>
      </c>
      <c r="G22" s="35">
        <v>151096</v>
      </c>
      <c r="H22" s="35">
        <v>154849</v>
      </c>
      <c r="I22" s="35">
        <v>156844</v>
      </c>
      <c r="J22" s="35">
        <v>101738</v>
      </c>
      <c r="K22" s="41">
        <v>73025</v>
      </c>
      <c r="L22" s="41">
        <v>73535</v>
      </c>
      <c r="M22" s="21">
        <v>73346</v>
      </c>
      <c r="N22" s="21">
        <v>73280</v>
      </c>
      <c r="O22" s="21">
        <v>73169</v>
      </c>
      <c r="P22" s="21">
        <v>74726</v>
      </c>
      <c r="Q22" s="21">
        <v>75701</v>
      </c>
      <c r="R22" s="21">
        <v>72076</v>
      </c>
      <c r="S22" s="21">
        <v>69947</v>
      </c>
      <c r="T22" s="21">
        <v>68117</v>
      </c>
      <c r="U22" s="21">
        <v>66683</v>
      </c>
      <c r="V22" s="21">
        <v>66090</v>
      </c>
      <c r="W22" s="21">
        <v>66475</v>
      </c>
      <c r="X22" s="21">
        <v>62931</v>
      </c>
      <c r="Y22" s="51"/>
      <c r="Z22" s="21">
        <v>156844</v>
      </c>
      <c r="AA22" s="21">
        <v>73346</v>
      </c>
      <c r="AB22" s="21">
        <v>75701</v>
      </c>
      <c r="AC22" s="21">
        <v>66683</v>
      </c>
      <c r="AD22" s="21">
        <v>59009</v>
      </c>
      <c r="AE22" s="21">
        <v>48737</v>
      </c>
      <c r="AI22" s="19"/>
    </row>
    <row r="23" spans="2:35" x14ac:dyDescent="0.3">
      <c r="B23" s="38"/>
      <c r="C23" s="6" t="s">
        <v>14</v>
      </c>
      <c r="G23" s="35">
        <v>8405</v>
      </c>
      <c r="H23" s="35">
        <v>9207</v>
      </c>
      <c r="I23" s="35">
        <v>9445</v>
      </c>
      <c r="J23" s="35">
        <v>7849</v>
      </c>
      <c r="K23" s="41">
        <v>10309</v>
      </c>
      <c r="L23" s="41">
        <v>7790</v>
      </c>
      <c r="M23" s="21">
        <v>5237</v>
      </c>
      <c r="N23" s="21">
        <v>0</v>
      </c>
      <c r="O23" s="21">
        <v>0</v>
      </c>
      <c r="P23" s="21">
        <v>1223</v>
      </c>
      <c r="Q23" s="21">
        <v>1785</v>
      </c>
      <c r="R23" s="21">
        <v>3101</v>
      </c>
      <c r="S23" s="21">
        <v>1742</v>
      </c>
      <c r="T23" s="21">
        <v>1949</v>
      </c>
      <c r="U23" s="21">
        <v>1161</v>
      </c>
      <c r="V23" s="21">
        <v>2742</v>
      </c>
      <c r="W23" s="21">
        <v>2326</v>
      </c>
      <c r="X23" s="21">
        <v>2351</v>
      </c>
      <c r="Y23" s="51"/>
      <c r="Z23" s="21">
        <v>9445</v>
      </c>
      <c r="AA23" s="21">
        <v>5237</v>
      </c>
      <c r="AB23" s="21">
        <v>1785</v>
      </c>
      <c r="AC23" s="21">
        <v>1161</v>
      </c>
      <c r="AD23" s="21">
        <v>811</v>
      </c>
      <c r="AE23" s="21">
        <v>926</v>
      </c>
      <c r="AI23" s="19"/>
    </row>
    <row r="24" spans="2:35" x14ac:dyDescent="0.3">
      <c r="B24" s="38"/>
      <c r="C24" s="6" t="s">
        <v>15</v>
      </c>
      <c r="G24" s="35">
        <v>23470</v>
      </c>
      <c r="H24" s="35">
        <v>45205</v>
      </c>
      <c r="I24" s="35">
        <v>45556</v>
      </c>
      <c r="J24" s="35">
        <v>46544</v>
      </c>
      <c r="K24" s="41">
        <v>46476</v>
      </c>
      <c r="L24" s="41">
        <v>45803</v>
      </c>
      <c r="M24" s="21">
        <v>47412</v>
      </c>
      <c r="N24" s="21">
        <v>49395</v>
      </c>
      <c r="O24" s="21">
        <v>50097</v>
      </c>
      <c r="P24" s="21">
        <v>50591</v>
      </c>
      <c r="Q24" s="21">
        <v>48396</v>
      </c>
      <c r="R24" s="21">
        <v>52172</v>
      </c>
      <c r="S24" s="21">
        <v>51184</v>
      </c>
      <c r="T24" s="21">
        <v>46270</v>
      </c>
      <c r="U24" s="21">
        <v>46635</v>
      </c>
      <c r="V24" s="21">
        <v>48277</v>
      </c>
      <c r="W24" s="21">
        <v>46180</v>
      </c>
      <c r="X24" s="21">
        <v>46598</v>
      </c>
      <c r="Y24" s="51"/>
      <c r="Z24" s="21">
        <v>45556</v>
      </c>
      <c r="AA24" s="21">
        <v>47412</v>
      </c>
      <c r="AB24" s="21">
        <v>48396</v>
      </c>
      <c r="AC24" s="21">
        <v>46635</v>
      </c>
      <c r="AD24" s="21">
        <v>45267</v>
      </c>
      <c r="AE24" s="21">
        <v>45743</v>
      </c>
      <c r="AI24" s="19"/>
    </row>
    <row r="25" spans="2:35" x14ac:dyDescent="0.3">
      <c r="B25" s="38"/>
      <c r="C25" s="6" t="s">
        <v>16</v>
      </c>
      <c r="G25" s="35">
        <v>2124</v>
      </c>
      <c r="H25" s="35">
        <v>508</v>
      </c>
      <c r="I25" s="35">
        <v>3996</v>
      </c>
      <c r="J25" s="35">
        <v>5659</v>
      </c>
      <c r="K25" s="41">
        <v>2196</v>
      </c>
      <c r="L25" s="41">
        <v>4914</v>
      </c>
      <c r="M25" s="21">
        <v>10053</v>
      </c>
      <c r="N25" s="21">
        <v>9013</v>
      </c>
      <c r="O25" s="21">
        <v>8442</v>
      </c>
      <c r="P25" s="21">
        <v>814</v>
      </c>
      <c r="Q25" s="21">
        <v>0</v>
      </c>
      <c r="R25" s="21">
        <v>22</v>
      </c>
      <c r="S25" s="21">
        <v>4797</v>
      </c>
      <c r="T25" s="21">
        <v>2059</v>
      </c>
      <c r="U25" s="21">
        <v>2850</v>
      </c>
      <c r="V25" s="21">
        <v>2276</v>
      </c>
      <c r="W25" s="21">
        <v>1604</v>
      </c>
      <c r="X25" s="21">
        <v>6763</v>
      </c>
      <c r="Y25" s="51"/>
      <c r="Z25" s="21">
        <v>3996</v>
      </c>
      <c r="AA25" s="21">
        <v>10053</v>
      </c>
      <c r="AB25" s="21">
        <v>0</v>
      </c>
      <c r="AC25" s="21">
        <v>2850</v>
      </c>
      <c r="AD25" s="21">
        <v>3506</v>
      </c>
      <c r="AE25" s="21">
        <v>10281</v>
      </c>
      <c r="AI25" s="19"/>
    </row>
    <row r="26" spans="2:35" x14ac:dyDescent="0.3">
      <c r="B26" s="38"/>
      <c r="C26" s="6" t="s">
        <v>17</v>
      </c>
      <c r="G26" s="35">
        <v>112360</v>
      </c>
      <c r="H26" s="35">
        <v>112330</v>
      </c>
      <c r="I26" s="35">
        <v>112369</v>
      </c>
      <c r="J26" s="35">
        <v>185976</v>
      </c>
      <c r="K26" s="41">
        <v>18944</v>
      </c>
      <c r="L26" s="41">
        <v>18944</v>
      </c>
      <c r="M26" s="21">
        <v>18944</v>
      </c>
      <c r="N26" s="21">
        <v>18944</v>
      </c>
      <c r="O26" s="21">
        <v>18944</v>
      </c>
      <c r="P26" s="21">
        <v>18944</v>
      </c>
      <c r="Q26" s="21">
        <v>18944</v>
      </c>
      <c r="R26" s="21">
        <v>18944</v>
      </c>
      <c r="S26" s="21">
        <v>18944</v>
      </c>
      <c r="T26" s="21">
        <v>18944</v>
      </c>
      <c r="U26" s="21">
        <v>18944</v>
      </c>
      <c r="V26" s="21">
        <v>18944</v>
      </c>
      <c r="W26" s="21">
        <v>18944</v>
      </c>
      <c r="X26" s="21">
        <v>18944</v>
      </c>
      <c r="Y26" s="51"/>
      <c r="Z26" s="21">
        <v>109131</v>
      </c>
      <c r="AA26" s="21">
        <v>18944</v>
      </c>
      <c r="AB26" s="21">
        <v>18944</v>
      </c>
      <c r="AC26" s="21">
        <v>18944</v>
      </c>
      <c r="AD26" s="21">
        <v>18944</v>
      </c>
      <c r="AE26" s="21">
        <v>18944</v>
      </c>
      <c r="AI26" s="19"/>
    </row>
    <row r="27" spans="2:35" x14ac:dyDescent="0.3">
      <c r="B27" s="38"/>
      <c r="C27" s="6" t="s">
        <v>18</v>
      </c>
      <c r="G27" s="35">
        <v>0</v>
      </c>
      <c r="H27" s="35">
        <v>0</v>
      </c>
      <c r="I27" s="35">
        <v>0</v>
      </c>
      <c r="J27" s="35">
        <v>0</v>
      </c>
      <c r="K27" s="41">
        <v>0</v>
      </c>
      <c r="L27" s="41">
        <v>0</v>
      </c>
      <c r="M27" s="21">
        <v>0</v>
      </c>
      <c r="N27" s="21">
        <v>0</v>
      </c>
      <c r="O27" s="21">
        <v>1419</v>
      </c>
      <c r="P27" s="21">
        <v>1660</v>
      </c>
      <c r="Q27" s="21">
        <v>1901</v>
      </c>
      <c r="R27" s="21">
        <v>1669</v>
      </c>
      <c r="S27" s="21">
        <v>1801</v>
      </c>
      <c r="T27" s="21">
        <v>1933</v>
      </c>
      <c r="U27" s="21">
        <v>2065</v>
      </c>
      <c r="V27" s="21">
        <v>2197</v>
      </c>
      <c r="W27" s="21">
        <v>2328</v>
      </c>
      <c r="X27" s="21">
        <v>2548</v>
      </c>
      <c r="Y27" s="51"/>
      <c r="Z27" s="21">
        <v>0</v>
      </c>
      <c r="AA27" s="21">
        <v>0</v>
      </c>
      <c r="AB27" s="21">
        <v>1901</v>
      </c>
      <c r="AC27" s="21">
        <v>2065</v>
      </c>
      <c r="AD27" s="21">
        <v>2592</v>
      </c>
      <c r="AE27" s="21">
        <v>3067</v>
      </c>
      <c r="AI27" s="19"/>
    </row>
    <row r="28" spans="2:35" x14ac:dyDescent="0.3">
      <c r="B28" s="38"/>
      <c r="C28" s="6" t="s">
        <v>19</v>
      </c>
      <c r="G28" s="35">
        <v>17410</v>
      </c>
      <c r="H28" s="35">
        <v>15621</v>
      </c>
      <c r="I28" s="35">
        <v>16392</v>
      </c>
      <c r="J28" s="35">
        <v>18823</v>
      </c>
      <c r="K28" s="41">
        <v>5483</v>
      </c>
      <c r="L28" s="41">
        <f>4432+580</f>
        <v>5012</v>
      </c>
      <c r="M28" s="21">
        <v>4027</v>
      </c>
      <c r="N28" s="21">
        <v>6106</v>
      </c>
      <c r="O28" s="21">
        <v>4256</v>
      </c>
      <c r="P28" s="21">
        <v>4134</v>
      </c>
      <c r="Q28" s="21">
        <v>4400</v>
      </c>
      <c r="R28" s="21">
        <v>3747</v>
      </c>
      <c r="S28" s="21">
        <v>4855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51"/>
      <c r="Z28" s="21">
        <v>16392</v>
      </c>
      <c r="AA28" s="21">
        <v>4027</v>
      </c>
      <c r="AB28" s="21">
        <v>4400</v>
      </c>
      <c r="AC28" s="21">
        <v>0</v>
      </c>
      <c r="AD28" s="21">
        <v>0</v>
      </c>
      <c r="AE28" s="21">
        <v>0</v>
      </c>
      <c r="AI28" s="19"/>
    </row>
    <row r="29" spans="2:35" x14ac:dyDescent="0.3">
      <c r="B29" s="38"/>
      <c r="C29" s="1" t="s">
        <v>20</v>
      </c>
      <c r="G29" s="48">
        <f t="shared" ref="G29:L29" si="1">SUM(G20:G28)</f>
        <v>926128</v>
      </c>
      <c r="H29" s="48">
        <f t="shared" si="1"/>
        <v>918036</v>
      </c>
      <c r="I29" s="48">
        <f t="shared" si="1"/>
        <v>935926</v>
      </c>
      <c r="J29" s="48">
        <f t="shared" si="1"/>
        <v>901014</v>
      </c>
      <c r="K29" s="42">
        <f t="shared" si="1"/>
        <v>637651</v>
      </c>
      <c r="L29" s="42">
        <f t="shared" si="1"/>
        <v>634875</v>
      </c>
      <c r="M29" s="20">
        <v>647422</v>
      </c>
      <c r="N29" s="20">
        <v>642087</v>
      </c>
      <c r="O29" s="20">
        <v>650244</v>
      </c>
      <c r="P29" s="20">
        <v>645646</v>
      </c>
      <c r="Q29" s="20">
        <v>650007</v>
      </c>
      <c r="R29" s="20">
        <v>655605</v>
      </c>
      <c r="S29" s="20">
        <v>655101</v>
      </c>
      <c r="T29" s="20">
        <v>638032</v>
      </c>
      <c r="U29" s="20">
        <v>465454</v>
      </c>
      <c r="V29" s="20">
        <v>438099</v>
      </c>
      <c r="W29" s="20">
        <v>421420</v>
      </c>
      <c r="X29" s="20">
        <v>416177</v>
      </c>
      <c r="Y29" s="53"/>
      <c r="Z29" s="20">
        <v>878337</v>
      </c>
      <c r="AA29" s="20">
        <v>647422</v>
      </c>
      <c r="AB29" s="20">
        <v>650007</v>
      </c>
      <c r="AC29" s="20">
        <v>465454</v>
      </c>
      <c r="AD29" s="20">
        <v>406925</v>
      </c>
      <c r="AE29" s="20">
        <v>370562</v>
      </c>
      <c r="AI29" s="19"/>
    </row>
    <row r="30" spans="2:35" x14ac:dyDescent="0.3">
      <c r="B30" s="38"/>
      <c r="C30" s="4" t="s">
        <v>21</v>
      </c>
      <c r="G30" s="36">
        <f t="shared" ref="G30:L30" si="2">G29+G19</f>
        <v>1266941</v>
      </c>
      <c r="H30" s="36">
        <f t="shared" si="2"/>
        <v>1261597</v>
      </c>
      <c r="I30" s="36">
        <f t="shared" si="2"/>
        <v>1278073</v>
      </c>
      <c r="J30" s="36">
        <f t="shared" si="2"/>
        <v>1297836</v>
      </c>
      <c r="K30" s="43">
        <f t="shared" si="2"/>
        <v>843368</v>
      </c>
      <c r="L30" s="43">
        <f t="shared" si="2"/>
        <v>835780</v>
      </c>
      <c r="M30" s="22">
        <v>855629</v>
      </c>
      <c r="N30" s="22">
        <v>846944</v>
      </c>
      <c r="O30" s="22">
        <v>863138</v>
      </c>
      <c r="P30" s="22">
        <v>860975</v>
      </c>
      <c r="Q30" s="22">
        <v>871135</v>
      </c>
      <c r="R30" s="22">
        <v>907517</v>
      </c>
      <c r="S30" s="22">
        <v>863248</v>
      </c>
      <c r="T30" s="22">
        <v>892181</v>
      </c>
      <c r="U30" s="22">
        <v>724614</v>
      </c>
      <c r="V30" s="22">
        <v>722890</v>
      </c>
      <c r="W30" s="22">
        <v>687048</v>
      </c>
      <c r="X30" s="22">
        <v>691327</v>
      </c>
      <c r="Y30" s="53"/>
      <c r="Z30" s="22">
        <v>1278272</v>
      </c>
      <c r="AA30" s="22">
        <v>855629</v>
      </c>
      <c r="AB30" s="22">
        <v>871135</v>
      </c>
      <c r="AC30" s="22">
        <v>724614</v>
      </c>
      <c r="AD30" s="22">
        <v>673403</v>
      </c>
      <c r="AE30" s="22">
        <v>692489</v>
      </c>
      <c r="AI30" s="19"/>
    </row>
    <row r="31" spans="2:35" x14ac:dyDescent="0.3">
      <c r="B31" s="38"/>
      <c r="I31" s="38"/>
      <c r="J31" s="38"/>
      <c r="K31" s="39"/>
      <c r="L31" s="39"/>
      <c r="O31" s="7"/>
      <c r="P31" s="7"/>
      <c r="Q31" s="7"/>
      <c r="R31" s="7"/>
      <c r="S31" s="7"/>
      <c r="T31" s="7"/>
      <c r="U31" s="7"/>
      <c r="V31" s="7"/>
      <c r="W31" s="7"/>
      <c r="X31" s="7"/>
      <c r="Y31" s="49"/>
      <c r="Z31" s="7"/>
      <c r="AA31" s="7"/>
      <c r="AB31" s="7"/>
      <c r="AC31" s="7"/>
      <c r="AD31" s="7"/>
      <c r="AE31" s="7"/>
      <c r="AI31" s="19"/>
    </row>
    <row r="32" spans="2:35" x14ac:dyDescent="0.3">
      <c r="B32" s="38"/>
      <c r="C32" s="4" t="s">
        <v>22</v>
      </c>
      <c r="I32" s="38"/>
      <c r="J32" s="38"/>
      <c r="K32" s="39"/>
      <c r="L32" s="39"/>
      <c r="O32" s="7"/>
      <c r="P32" s="7"/>
      <c r="Q32" s="7"/>
      <c r="R32" s="7"/>
      <c r="S32" s="7"/>
      <c r="T32" s="7"/>
      <c r="U32" s="7"/>
      <c r="V32" s="7"/>
      <c r="W32" s="7"/>
      <c r="X32" s="7"/>
      <c r="Y32" s="49"/>
      <c r="Z32" s="7"/>
      <c r="AA32" s="7"/>
      <c r="AB32" s="7"/>
      <c r="AC32" s="7"/>
      <c r="AD32" s="7"/>
      <c r="AE32" s="7"/>
      <c r="AI32" s="19"/>
    </row>
    <row r="33" spans="2:35" x14ac:dyDescent="0.3">
      <c r="B33" s="38"/>
      <c r="C33" s="5" t="s">
        <v>23</v>
      </c>
      <c r="I33" s="38"/>
      <c r="J33" s="38"/>
      <c r="K33" s="39"/>
      <c r="L33" s="39"/>
      <c r="O33" s="7"/>
      <c r="P33" s="7"/>
      <c r="Q33" s="7"/>
      <c r="R33" s="7"/>
      <c r="S33" s="7"/>
      <c r="T33" s="7"/>
      <c r="U33" s="7"/>
      <c r="V33" s="7"/>
      <c r="W33" s="7"/>
      <c r="X33" s="7"/>
      <c r="Y33" s="49"/>
      <c r="Z33" s="7"/>
      <c r="AA33" s="7"/>
      <c r="AB33" s="7"/>
      <c r="AC33" s="7"/>
      <c r="AD33" s="7"/>
      <c r="AE33" s="7"/>
      <c r="AI33" s="19"/>
    </row>
    <row r="34" spans="2:35" x14ac:dyDescent="0.3">
      <c r="B34" s="38"/>
      <c r="C34" s="6" t="s">
        <v>24</v>
      </c>
      <c r="G34" s="37">
        <v>135938</v>
      </c>
      <c r="H34" s="37">
        <v>157577</v>
      </c>
      <c r="I34" s="37">
        <v>147981</v>
      </c>
      <c r="J34" s="37">
        <v>154856</v>
      </c>
      <c r="K34" s="40">
        <v>89337</v>
      </c>
      <c r="L34" s="40">
        <v>89300</v>
      </c>
      <c r="M34" s="18">
        <v>118723</v>
      </c>
      <c r="N34" s="18">
        <v>101007</v>
      </c>
      <c r="O34" s="18">
        <v>89575</v>
      </c>
      <c r="P34" s="18">
        <v>109440</v>
      </c>
      <c r="Q34" s="18">
        <v>56285</v>
      </c>
      <c r="R34" s="18">
        <v>110694</v>
      </c>
      <c r="S34" s="18">
        <v>97116</v>
      </c>
      <c r="T34" s="18">
        <v>128178</v>
      </c>
      <c r="U34" s="18">
        <v>125610</v>
      </c>
      <c r="V34" s="18">
        <v>123192</v>
      </c>
      <c r="W34" s="18">
        <v>108366</v>
      </c>
      <c r="X34" s="18">
        <v>117577</v>
      </c>
      <c r="Y34" s="53"/>
      <c r="Z34" s="18">
        <v>147981</v>
      </c>
      <c r="AA34" s="18">
        <v>118723</v>
      </c>
      <c r="AB34" s="18">
        <v>56285</v>
      </c>
      <c r="AC34" s="18">
        <v>125610</v>
      </c>
      <c r="AD34" s="18">
        <v>106685</v>
      </c>
      <c r="AE34" s="18">
        <v>87872</v>
      </c>
      <c r="AI34" s="19"/>
    </row>
    <row r="35" spans="2:35" x14ac:dyDescent="0.3">
      <c r="B35" s="38"/>
      <c r="C35" s="6" t="s">
        <v>25</v>
      </c>
      <c r="G35" s="35">
        <v>135804</v>
      </c>
      <c r="H35" s="35">
        <v>121320</v>
      </c>
      <c r="I35" s="35">
        <v>98280</v>
      </c>
      <c r="J35" s="35">
        <v>86079</v>
      </c>
      <c r="K35" s="41">
        <v>79418</v>
      </c>
      <c r="L35" s="41">
        <v>67256</v>
      </c>
      <c r="M35" s="21">
        <v>71339</v>
      </c>
      <c r="N35" s="21">
        <v>70949</v>
      </c>
      <c r="O35" s="21">
        <v>74587</v>
      </c>
      <c r="P35" s="21">
        <v>73512</v>
      </c>
      <c r="Q35" s="21">
        <v>67915</v>
      </c>
      <c r="R35" s="21">
        <v>66030</v>
      </c>
      <c r="S35" s="21">
        <v>56278</v>
      </c>
      <c r="T35" s="21">
        <v>68845</v>
      </c>
      <c r="U35" s="21">
        <v>65442</v>
      </c>
      <c r="V35" s="21">
        <v>84336</v>
      </c>
      <c r="W35" s="21">
        <v>81342</v>
      </c>
      <c r="X35" s="21">
        <v>81332</v>
      </c>
      <c r="Y35" s="51"/>
      <c r="Z35" s="21">
        <v>97712</v>
      </c>
      <c r="AA35" s="21">
        <v>71339</v>
      </c>
      <c r="AB35" s="21">
        <v>67915</v>
      </c>
      <c r="AC35" s="21">
        <v>65442</v>
      </c>
      <c r="AD35" s="21">
        <v>90245</v>
      </c>
      <c r="AE35" s="21">
        <v>55864</v>
      </c>
      <c r="AI35" s="19"/>
    </row>
    <row r="36" spans="2:35" x14ac:dyDescent="0.3">
      <c r="B36" s="38"/>
      <c r="C36" s="6" t="s">
        <v>26</v>
      </c>
      <c r="G36" s="35">
        <v>19167</v>
      </c>
      <c r="H36" s="35">
        <v>19744</v>
      </c>
      <c r="I36" s="35">
        <v>24132</v>
      </c>
      <c r="J36" s="35">
        <v>23447</v>
      </c>
      <c r="K36" s="41">
        <v>16612</v>
      </c>
      <c r="L36" s="41">
        <v>17890</v>
      </c>
      <c r="M36" s="21">
        <v>16063</v>
      </c>
      <c r="N36" s="21">
        <v>17257</v>
      </c>
      <c r="O36" s="21">
        <v>15803</v>
      </c>
      <c r="P36" s="21">
        <v>15760</v>
      </c>
      <c r="Q36" s="21">
        <v>14539</v>
      </c>
      <c r="R36" s="21">
        <v>10866</v>
      </c>
      <c r="S36" s="21">
        <v>15076</v>
      </c>
      <c r="T36" s="21">
        <v>12779</v>
      </c>
      <c r="U36" s="21">
        <v>13019</v>
      </c>
      <c r="V36" s="21">
        <v>9954</v>
      </c>
      <c r="W36" s="21">
        <v>11384</v>
      </c>
      <c r="X36" s="21">
        <v>17963</v>
      </c>
      <c r="Y36" s="51"/>
      <c r="Z36" s="21">
        <v>24132</v>
      </c>
      <c r="AA36" s="21">
        <v>16063</v>
      </c>
      <c r="AB36" s="21">
        <v>14539</v>
      </c>
      <c r="AC36" s="21">
        <v>13019</v>
      </c>
      <c r="AD36" s="21">
        <v>17698</v>
      </c>
      <c r="AE36" s="21">
        <v>19006</v>
      </c>
      <c r="AI36" s="19"/>
    </row>
    <row r="37" spans="2:35" x14ac:dyDescent="0.3">
      <c r="B37" s="38"/>
      <c r="C37" s="6" t="s">
        <v>27</v>
      </c>
      <c r="G37" s="35">
        <v>0</v>
      </c>
      <c r="H37" s="35">
        <v>0</v>
      </c>
      <c r="I37" s="35">
        <v>0</v>
      </c>
      <c r="J37" s="35">
        <v>0</v>
      </c>
      <c r="K37" s="41">
        <v>0</v>
      </c>
      <c r="L37" s="4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3762</v>
      </c>
      <c r="Y37" s="51"/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I37" s="19"/>
    </row>
    <row r="38" spans="2:35" x14ac:dyDescent="0.3">
      <c r="B38" s="38"/>
      <c r="C38" s="6" t="s">
        <v>28</v>
      </c>
      <c r="G38" s="35">
        <v>0</v>
      </c>
      <c r="H38" s="35">
        <v>0</v>
      </c>
      <c r="I38" s="35">
        <v>0</v>
      </c>
      <c r="J38" s="35">
        <v>0</v>
      </c>
      <c r="K38" s="41">
        <v>0</v>
      </c>
      <c r="L38" s="41">
        <v>0</v>
      </c>
      <c r="M38" s="21">
        <v>0</v>
      </c>
      <c r="N38" s="21">
        <v>0</v>
      </c>
      <c r="O38" s="21">
        <v>7846</v>
      </c>
      <c r="P38" s="21">
        <v>13780</v>
      </c>
      <c r="Q38" s="21">
        <v>379200</v>
      </c>
      <c r="R38" s="21">
        <v>8877</v>
      </c>
      <c r="S38" s="21">
        <v>7141</v>
      </c>
      <c r="T38" s="21">
        <v>1284</v>
      </c>
      <c r="U38" s="21">
        <v>0</v>
      </c>
      <c r="V38" s="21">
        <v>0</v>
      </c>
      <c r="W38" s="21">
        <v>0</v>
      </c>
      <c r="X38" s="21">
        <v>0</v>
      </c>
      <c r="Y38" s="51"/>
      <c r="Z38" s="21">
        <v>0</v>
      </c>
      <c r="AA38" s="21">
        <v>0</v>
      </c>
      <c r="AB38" s="21">
        <v>379200</v>
      </c>
      <c r="AC38" s="21">
        <v>0</v>
      </c>
      <c r="AD38" s="21">
        <v>0</v>
      </c>
      <c r="AE38" s="21">
        <v>0</v>
      </c>
      <c r="AI38" s="19"/>
    </row>
    <row r="39" spans="2:35" x14ac:dyDescent="0.3">
      <c r="B39" s="38"/>
      <c r="C39" s="6" t="s">
        <v>157</v>
      </c>
      <c r="G39" s="35">
        <v>6465</v>
      </c>
      <c r="H39" s="35">
        <v>5883</v>
      </c>
      <c r="I39" s="35">
        <v>6206</v>
      </c>
      <c r="J39" s="35">
        <v>7967</v>
      </c>
      <c r="K39" s="41">
        <v>0</v>
      </c>
      <c r="L39" s="4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51"/>
      <c r="Z39" s="21">
        <v>6206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I39" s="19"/>
    </row>
    <row r="40" spans="2:35" x14ac:dyDescent="0.3">
      <c r="B40" s="38"/>
      <c r="C40" s="6" t="s">
        <v>29</v>
      </c>
      <c r="G40" s="35">
        <v>13135</v>
      </c>
      <c r="H40" s="35">
        <v>12779</v>
      </c>
      <c r="I40" s="35">
        <v>13087</v>
      </c>
      <c r="J40" s="35">
        <v>13226</v>
      </c>
      <c r="K40" s="41">
        <v>10710</v>
      </c>
      <c r="L40" s="41">
        <v>10370</v>
      </c>
      <c r="M40" s="21">
        <v>10351</v>
      </c>
      <c r="N40" s="21">
        <v>9636</v>
      </c>
      <c r="O40" s="21">
        <v>9525</v>
      </c>
      <c r="P40" s="21">
        <v>8672</v>
      </c>
      <c r="Q40" s="21">
        <v>8926</v>
      </c>
      <c r="R40" s="21">
        <v>13123</v>
      </c>
      <c r="S40" s="21">
        <v>8165</v>
      </c>
      <c r="T40" s="21">
        <v>7762</v>
      </c>
      <c r="U40" s="21">
        <v>0</v>
      </c>
      <c r="V40" s="21">
        <v>0</v>
      </c>
      <c r="W40" s="21">
        <v>0</v>
      </c>
      <c r="X40" s="21">
        <v>0</v>
      </c>
      <c r="Y40" s="51"/>
      <c r="Z40" s="21">
        <v>13087</v>
      </c>
      <c r="AA40" s="21">
        <v>10351</v>
      </c>
      <c r="AB40" s="21">
        <v>8926</v>
      </c>
      <c r="AC40" s="21">
        <v>0</v>
      </c>
      <c r="AD40" s="21">
        <v>0</v>
      </c>
      <c r="AE40" s="21">
        <v>0</v>
      </c>
      <c r="AI40" s="19"/>
    </row>
    <row r="41" spans="2:35" x14ac:dyDescent="0.3">
      <c r="B41" s="38"/>
      <c r="C41" s="1" t="s">
        <v>30</v>
      </c>
      <c r="G41" s="48">
        <f t="shared" ref="G41:L41" si="3">SUM(G34:G40)</f>
        <v>310509</v>
      </c>
      <c r="H41" s="48">
        <f t="shared" si="3"/>
        <v>317303</v>
      </c>
      <c r="I41" s="48">
        <f t="shared" si="3"/>
        <v>289686</v>
      </c>
      <c r="J41" s="48">
        <f t="shared" si="3"/>
        <v>285575</v>
      </c>
      <c r="K41" s="42">
        <f t="shared" si="3"/>
        <v>196077</v>
      </c>
      <c r="L41" s="42">
        <f t="shared" si="3"/>
        <v>184816</v>
      </c>
      <c r="M41" s="20">
        <v>216476</v>
      </c>
      <c r="N41" s="20">
        <v>198849</v>
      </c>
      <c r="O41" s="20">
        <v>197336</v>
      </c>
      <c r="P41" s="20">
        <v>221164</v>
      </c>
      <c r="Q41" s="20">
        <v>526865</v>
      </c>
      <c r="R41" s="20">
        <v>209590</v>
      </c>
      <c r="S41" s="20">
        <v>183776</v>
      </c>
      <c r="T41" s="20">
        <v>218848</v>
      </c>
      <c r="U41" s="20">
        <v>204071</v>
      </c>
      <c r="V41" s="20">
        <v>217482</v>
      </c>
      <c r="W41" s="20">
        <v>201092</v>
      </c>
      <c r="X41" s="20">
        <v>220634</v>
      </c>
      <c r="Y41" s="53"/>
      <c r="Z41" s="20">
        <v>289118</v>
      </c>
      <c r="AA41" s="20">
        <v>216476</v>
      </c>
      <c r="AB41" s="20">
        <v>526865</v>
      </c>
      <c r="AC41" s="20">
        <v>204071</v>
      </c>
      <c r="AD41" s="20">
        <v>214628</v>
      </c>
      <c r="AE41" s="20">
        <v>162742</v>
      </c>
      <c r="AI41" s="19"/>
    </row>
    <row r="42" spans="2:35" x14ac:dyDescent="0.3">
      <c r="B42" s="38"/>
      <c r="C42" s="6" t="s">
        <v>31</v>
      </c>
      <c r="G42" s="35">
        <v>370000</v>
      </c>
      <c r="H42" s="35">
        <v>375000</v>
      </c>
      <c r="I42" s="35">
        <v>400000</v>
      </c>
      <c r="J42" s="35">
        <v>400000</v>
      </c>
      <c r="K42" s="41">
        <v>345000</v>
      </c>
      <c r="L42" s="41">
        <v>336837</v>
      </c>
      <c r="M42" s="21">
        <v>280000</v>
      </c>
      <c r="N42" s="21">
        <v>285000</v>
      </c>
      <c r="O42" s="21">
        <v>275531</v>
      </c>
      <c r="P42" s="21">
        <v>280474</v>
      </c>
      <c r="Q42" s="21">
        <v>0</v>
      </c>
      <c r="R42" s="21">
        <v>315121</v>
      </c>
      <c r="S42" s="21">
        <v>285165</v>
      </c>
      <c r="T42" s="21">
        <v>290426</v>
      </c>
      <c r="U42" s="21">
        <v>296632</v>
      </c>
      <c r="V42" s="21">
        <v>296516</v>
      </c>
      <c r="W42" s="21">
        <v>296427</v>
      </c>
      <c r="X42" s="21">
        <v>296702</v>
      </c>
      <c r="Y42" s="51"/>
      <c r="Z42" s="21">
        <v>400000</v>
      </c>
      <c r="AA42" s="21">
        <v>280000</v>
      </c>
      <c r="AB42" s="21">
        <v>0</v>
      </c>
      <c r="AC42" s="21">
        <v>296632</v>
      </c>
      <c r="AD42" s="21">
        <v>296423</v>
      </c>
      <c r="AE42" s="21">
        <v>333830</v>
      </c>
      <c r="AI42" s="19"/>
    </row>
    <row r="43" spans="2:35" x14ac:dyDescent="0.3">
      <c r="B43" s="38"/>
      <c r="C43" s="6" t="s">
        <v>32</v>
      </c>
      <c r="G43" s="35">
        <v>189884</v>
      </c>
      <c r="H43" s="35">
        <v>171177</v>
      </c>
      <c r="I43" s="35">
        <v>175940</v>
      </c>
      <c r="J43" s="35">
        <v>181462</v>
      </c>
      <c r="K43" s="41">
        <v>160101</v>
      </c>
      <c r="L43" s="41">
        <v>153747</v>
      </c>
      <c r="M43" s="21">
        <v>156400</v>
      </c>
      <c r="N43" s="21">
        <v>155585</v>
      </c>
      <c r="O43" s="21">
        <v>157693</v>
      </c>
      <c r="P43" s="21">
        <v>154862</v>
      </c>
      <c r="Q43" s="21">
        <v>153842</v>
      </c>
      <c r="R43" s="21">
        <v>155925</v>
      </c>
      <c r="S43" s="21">
        <v>154362</v>
      </c>
      <c r="T43" s="21">
        <v>155461</v>
      </c>
      <c r="U43" s="21">
        <v>0</v>
      </c>
      <c r="V43" s="21">
        <v>0</v>
      </c>
      <c r="W43" s="21">
        <v>0</v>
      </c>
      <c r="X43" s="21">
        <v>0</v>
      </c>
      <c r="Y43" s="51"/>
      <c r="Z43" s="21">
        <v>175940</v>
      </c>
      <c r="AA43" s="21">
        <v>156400</v>
      </c>
      <c r="AB43" s="21">
        <v>153842</v>
      </c>
      <c r="AC43" s="21">
        <v>0</v>
      </c>
      <c r="AD43" s="21">
        <v>0</v>
      </c>
      <c r="AE43" s="21">
        <v>0</v>
      </c>
      <c r="AI43" s="19"/>
    </row>
    <row r="44" spans="2:35" x14ac:dyDescent="0.3">
      <c r="B44" s="38"/>
      <c r="C44" s="6" t="s">
        <v>26</v>
      </c>
      <c r="G44" s="35">
        <v>0</v>
      </c>
      <c r="H44" s="35">
        <v>0</v>
      </c>
      <c r="I44" s="35">
        <v>0</v>
      </c>
      <c r="J44" s="35">
        <v>0</v>
      </c>
      <c r="K44" s="41">
        <v>0</v>
      </c>
      <c r="L44" s="4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7436</v>
      </c>
      <c r="Y44" s="51"/>
      <c r="Z44" s="21">
        <v>0</v>
      </c>
      <c r="AA44" s="21">
        <v>0</v>
      </c>
      <c r="AB44" s="21">
        <v>0</v>
      </c>
      <c r="AC44" s="21">
        <v>0</v>
      </c>
      <c r="AD44" s="21">
        <v>7089</v>
      </c>
      <c r="AE44" s="21">
        <v>5620</v>
      </c>
      <c r="AI44" s="19"/>
    </row>
    <row r="45" spans="2:35" x14ac:dyDescent="0.3">
      <c r="B45" s="38"/>
      <c r="C45" s="6" t="s">
        <v>14</v>
      </c>
      <c r="G45" s="35">
        <v>16468</v>
      </c>
      <c r="H45" s="35">
        <v>17486</v>
      </c>
      <c r="I45" s="35">
        <v>33097</v>
      </c>
      <c r="J45" s="35">
        <v>27179</v>
      </c>
      <c r="K45" s="41">
        <v>22674</v>
      </c>
      <c r="L45" s="41">
        <v>24252</v>
      </c>
      <c r="M45" s="21">
        <v>32673</v>
      </c>
      <c r="N45" s="21">
        <v>29092</v>
      </c>
      <c r="O45" s="21">
        <v>33209</v>
      </c>
      <c r="P45" s="21">
        <v>26983</v>
      </c>
      <c r="Q45" s="21">
        <v>25110</v>
      </c>
      <c r="R45" s="21">
        <v>14752</v>
      </c>
      <c r="S45" s="21">
        <v>23942</v>
      </c>
      <c r="T45" s="21">
        <v>26198</v>
      </c>
      <c r="U45" s="21">
        <v>29740</v>
      </c>
      <c r="V45" s="21">
        <v>25438</v>
      </c>
      <c r="W45" s="21">
        <v>22990</v>
      </c>
      <c r="X45" s="21">
        <v>28285</v>
      </c>
      <c r="Y45" s="51"/>
      <c r="Z45" s="21">
        <v>33864</v>
      </c>
      <c r="AA45" s="21">
        <v>32673</v>
      </c>
      <c r="AB45" s="21">
        <v>25110</v>
      </c>
      <c r="AC45" s="21">
        <v>29740</v>
      </c>
      <c r="AD45" s="21">
        <v>27823</v>
      </c>
      <c r="AE45" s="21">
        <v>33632</v>
      </c>
      <c r="AI45" s="19"/>
    </row>
    <row r="46" spans="2:35" x14ac:dyDescent="0.3">
      <c r="B46" s="38"/>
      <c r="C46" s="6" t="s">
        <v>33</v>
      </c>
      <c r="G46" s="35">
        <v>3532</v>
      </c>
      <c r="H46" s="35">
        <v>6118</v>
      </c>
      <c r="I46" s="35">
        <v>1453</v>
      </c>
      <c r="J46" s="35">
        <v>0</v>
      </c>
      <c r="K46" s="41">
        <v>1762</v>
      </c>
      <c r="L46" s="41">
        <v>1762</v>
      </c>
      <c r="M46" s="21">
        <v>2483</v>
      </c>
      <c r="N46" s="21">
        <v>3241</v>
      </c>
      <c r="O46" s="21">
        <v>4388</v>
      </c>
      <c r="P46" s="21">
        <v>11819</v>
      </c>
      <c r="Q46" s="21">
        <v>18747</v>
      </c>
      <c r="R46" s="21">
        <v>27312</v>
      </c>
      <c r="S46" s="21">
        <v>3804</v>
      </c>
      <c r="T46" s="21">
        <v>7257</v>
      </c>
      <c r="U46" s="21">
        <v>4487</v>
      </c>
      <c r="V46" s="21">
        <v>5171</v>
      </c>
      <c r="W46" s="21">
        <v>12704</v>
      </c>
      <c r="X46" s="21">
        <v>520</v>
      </c>
      <c r="Y46" s="51"/>
      <c r="Z46" s="21">
        <v>1453</v>
      </c>
      <c r="AA46" s="21">
        <v>2483</v>
      </c>
      <c r="AB46" s="21">
        <v>18747</v>
      </c>
      <c r="AC46" s="21">
        <v>4487</v>
      </c>
      <c r="AD46" s="21">
        <v>2155</v>
      </c>
      <c r="AE46" s="21">
        <v>0</v>
      </c>
      <c r="AI46" s="19"/>
    </row>
    <row r="47" spans="2:35" x14ac:dyDescent="0.3">
      <c r="B47" s="38"/>
      <c r="C47" s="6" t="s">
        <v>34</v>
      </c>
      <c r="G47" s="35">
        <v>56683</v>
      </c>
      <c r="H47" s="35">
        <v>37577</v>
      </c>
      <c r="I47" s="35">
        <v>2137</v>
      </c>
      <c r="J47" s="35">
        <v>2024</v>
      </c>
      <c r="K47" s="41">
        <v>2048</v>
      </c>
      <c r="L47" s="41">
        <v>2050</v>
      </c>
      <c r="M47" s="21">
        <v>2393</v>
      </c>
      <c r="N47" s="21">
        <v>2022</v>
      </c>
      <c r="O47" s="21">
        <v>1289</v>
      </c>
      <c r="P47" s="21">
        <v>1893</v>
      </c>
      <c r="Q47" s="21">
        <v>1732</v>
      </c>
      <c r="R47" s="21">
        <v>1611</v>
      </c>
      <c r="S47" s="21">
        <v>1918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51"/>
      <c r="Z47" s="21">
        <v>2137</v>
      </c>
      <c r="AA47" s="21">
        <v>2393</v>
      </c>
      <c r="AB47" s="21">
        <v>1732</v>
      </c>
      <c r="AC47" s="21">
        <v>0</v>
      </c>
      <c r="AD47" s="21">
        <v>0</v>
      </c>
      <c r="AE47" s="21">
        <v>10651</v>
      </c>
      <c r="AI47" s="19"/>
    </row>
    <row r="48" spans="2:35" x14ac:dyDescent="0.3">
      <c r="B48" s="38"/>
      <c r="C48" s="1" t="s">
        <v>35</v>
      </c>
      <c r="G48" s="48">
        <f t="shared" ref="G48:L48" si="4">SUM(G42:G47)</f>
        <v>636567</v>
      </c>
      <c r="H48" s="48">
        <f t="shared" si="4"/>
        <v>607358</v>
      </c>
      <c r="I48" s="48">
        <f t="shared" si="4"/>
        <v>612627</v>
      </c>
      <c r="J48" s="48">
        <f t="shared" si="4"/>
        <v>610665</v>
      </c>
      <c r="K48" s="42">
        <f t="shared" si="4"/>
        <v>531585</v>
      </c>
      <c r="L48" s="42">
        <f t="shared" si="4"/>
        <v>518648</v>
      </c>
      <c r="M48" s="20">
        <v>473949</v>
      </c>
      <c r="N48" s="20">
        <v>474940</v>
      </c>
      <c r="O48" s="20">
        <v>472110</v>
      </c>
      <c r="P48" s="20">
        <v>476031</v>
      </c>
      <c r="Q48" s="20">
        <v>199431</v>
      </c>
      <c r="R48" s="20">
        <v>514721</v>
      </c>
      <c r="S48" s="20">
        <v>469191</v>
      </c>
      <c r="T48" s="20">
        <v>479342</v>
      </c>
      <c r="U48" s="20">
        <v>330859</v>
      </c>
      <c r="V48" s="20">
        <v>327125</v>
      </c>
      <c r="W48" s="20">
        <v>332121</v>
      </c>
      <c r="X48" s="20">
        <v>332943</v>
      </c>
      <c r="Y48" s="53"/>
      <c r="Z48" s="20">
        <v>613394</v>
      </c>
      <c r="AA48" s="20">
        <v>473949</v>
      </c>
      <c r="AB48" s="20">
        <v>199431</v>
      </c>
      <c r="AC48" s="20">
        <v>330859</v>
      </c>
      <c r="AD48" s="20">
        <v>333490</v>
      </c>
      <c r="AE48" s="20">
        <v>383733</v>
      </c>
      <c r="AI48" s="19"/>
    </row>
    <row r="49" spans="1:35" x14ac:dyDescent="0.3">
      <c r="B49" s="38"/>
      <c r="C49" s="4" t="s">
        <v>36</v>
      </c>
      <c r="G49" s="36">
        <f t="shared" ref="G49:L49" si="5">G48+G41</f>
        <v>947076</v>
      </c>
      <c r="H49" s="36">
        <f t="shared" si="5"/>
        <v>924661</v>
      </c>
      <c r="I49" s="36">
        <f t="shared" si="5"/>
        <v>902313</v>
      </c>
      <c r="J49" s="36">
        <f t="shared" si="5"/>
        <v>896240</v>
      </c>
      <c r="K49" s="43">
        <f t="shared" si="5"/>
        <v>727662</v>
      </c>
      <c r="L49" s="43">
        <f t="shared" si="5"/>
        <v>703464</v>
      </c>
      <c r="M49" s="22">
        <v>690425</v>
      </c>
      <c r="N49" s="22">
        <v>673789</v>
      </c>
      <c r="O49" s="22">
        <v>669446</v>
      </c>
      <c r="P49" s="22">
        <v>697195</v>
      </c>
      <c r="Q49" s="22">
        <v>726296</v>
      </c>
      <c r="R49" s="22">
        <v>724311</v>
      </c>
      <c r="S49" s="22">
        <v>652967</v>
      </c>
      <c r="T49" s="22">
        <v>698190</v>
      </c>
      <c r="U49" s="22">
        <v>534930</v>
      </c>
      <c r="V49" s="22">
        <v>544607</v>
      </c>
      <c r="W49" s="22">
        <v>533213</v>
      </c>
      <c r="X49" s="22">
        <v>553577</v>
      </c>
      <c r="Y49" s="53"/>
      <c r="Z49" s="22">
        <v>902512</v>
      </c>
      <c r="AA49" s="22">
        <v>690425</v>
      </c>
      <c r="AB49" s="22">
        <v>726296</v>
      </c>
      <c r="AC49" s="22">
        <v>534930</v>
      </c>
      <c r="AD49" s="22">
        <v>548118</v>
      </c>
      <c r="AE49" s="22">
        <v>546475</v>
      </c>
      <c r="AI49" s="19"/>
    </row>
    <row r="50" spans="1:35" x14ac:dyDescent="0.3">
      <c r="B50" s="38"/>
      <c r="G50" s="62"/>
      <c r="H50" s="49"/>
      <c r="I50" s="49"/>
      <c r="J50" s="49"/>
      <c r="K50" s="44"/>
      <c r="L50" s="44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49"/>
      <c r="Z50" s="7"/>
      <c r="AA50" s="7"/>
      <c r="AB50" s="7"/>
      <c r="AC50" s="7"/>
      <c r="AD50" s="7"/>
      <c r="AE50" s="7"/>
      <c r="AI50" s="19"/>
    </row>
    <row r="51" spans="1:35" x14ac:dyDescent="0.3">
      <c r="B51" s="38"/>
      <c r="C51" s="4" t="s">
        <v>37</v>
      </c>
      <c r="H51" s="49"/>
      <c r="I51" s="49"/>
      <c r="J51" s="49"/>
      <c r="K51" s="44"/>
      <c r="L51" s="44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49"/>
      <c r="Z51" s="7"/>
      <c r="AA51" s="7"/>
      <c r="AB51" s="7"/>
      <c r="AC51" s="7"/>
      <c r="AD51" s="7"/>
      <c r="AE51" s="7"/>
      <c r="AI51" s="19"/>
    </row>
    <row r="52" spans="1:35" x14ac:dyDescent="0.3">
      <c r="B52" s="38"/>
      <c r="C52" s="6" t="s">
        <v>38</v>
      </c>
      <c r="G52" s="37">
        <v>292508</v>
      </c>
      <c r="H52" s="37">
        <v>292304</v>
      </c>
      <c r="I52" s="37">
        <v>291960</v>
      </c>
      <c r="J52" s="37">
        <v>291960</v>
      </c>
      <c r="K52" s="40">
        <v>3107</v>
      </c>
      <c r="L52" s="40">
        <v>3107</v>
      </c>
      <c r="M52" s="18">
        <v>2991</v>
      </c>
      <c r="N52" s="18">
        <v>2991</v>
      </c>
      <c r="O52" s="18">
        <v>2991</v>
      </c>
      <c r="P52" s="18">
        <v>2991</v>
      </c>
      <c r="Q52" s="18">
        <v>2991</v>
      </c>
      <c r="R52" s="18">
        <v>2991</v>
      </c>
      <c r="S52" s="18">
        <v>2991</v>
      </c>
      <c r="T52" s="18">
        <v>2991</v>
      </c>
      <c r="U52" s="18">
        <v>2991</v>
      </c>
      <c r="V52" s="18">
        <v>2991</v>
      </c>
      <c r="W52" s="18">
        <v>2991</v>
      </c>
      <c r="X52" s="18">
        <v>2991</v>
      </c>
      <c r="Y52" s="53"/>
      <c r="Z52" s="18">
        <v>291960</v>
      </c>
      <c r="AA52" s="18">
        <v>2991</v>
      </c>
      <c r="AB52" s="18">
        <v>2991</v>
      </c>
      <c r="AC52" s="18">
        <v>2991</v>
      </c>
      <c r="AD52" s="18">
        <v>2991</v>
      </c>
      <c r="AE52" s="18">
        <v>70454</v>
      </c>
      <c r="AI52" s="19"/>
    </row>
    <row r="53" spans="1:35" x14ac:dyDescent="0.3">
      <c r="B53" s="38"/>
      <c r="C53" s="6" t="s">
        <v>126</v>
      </c>
      <c r="G53" s="35">
        <v>1397</v>
      </c>
      <c r="H53" s="35">
        <v>1736</v>
      </c>
      <c r="I53" s="35">
        <v>3094</v>
      </c>
      <c r="J53" s="35">
        <v>2991</v>
      </c>
      <c r="K53" s="41">
        <v>2308</v>
      </c>
      <c r="L53" s="41">
        <v>1534</v>
      </c>
      <c r="M53" s="21">
        <v>972</v>
      </c>
      <c r="N53" s="21">
        <v>150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21">
        <v>0</v>
      </c>
      <c r="U53" s="21">
        <v>0</v>
      </c>
      <c r="V53" s="21">
        <v>0</v>
      </c>
      <c r="W53" s="21">
        <v>0</v>
      </c>
      <c r="X53" s="21">
        <v>0</v>
      </c>
      <c r="Y53" s="53"/>
      <c r="Z53" s="21">
        <v>3094</v>
      </c>
      <c r="AA53" s="21">
        <v>972</v>
      </c>
      <c r="AB53" s="21">
        <v>0</v>
      </c>
      <c r="AC53" s="21">
        <v>0</v>
      </c>
      <c r="AD53" s="21">
        <v>0</v>
      </c>
      <c r="AE53" s="21">
        <v>0</v>
      </c>
      <c r="AI53" s="19"/>
    </row>
    <row r="54" spans="1:35" x14ac:dyDescent="0.3">
      <c r="B54" s="38"/>
      <c r="C54" s="6" t="s">
        <v>39</v>
      </c>
      <c r="G54" s="35">
        <v>24894</v>
      </c>
      <c r="H54" s="35">
        <v>50868</v>
      </c>
      <c r="I54" s="35">
        <v>77453</v>
      </c>
      <c r="J54" s="35">
        <v>94487</v>
      </c>
      <c r="K54" s="41">
        <v>104228</v>
      </c>
      <c r="L54" s="41">
        <v>123750</v>
      </c>
      <c r="M54" s="21">
        <v>151936</v>
      </c>
      <c r="N54" s="21">
        <v>164373</v>
      </c>
      <c r="O54" s="21">
        <v>185068</v>
      </c>
      <c r="P54" s="21">
        <v>173607</v>
      </c>
      <c r="Q54" s="21">
        <v>164286</v>
      </c>
      <c r="R54" s="21">
        <v>210437</v>
      </c>
      <c r="S54" s="21">
        <v>208357</v>
      </c>
      <c r="T54" s="21">
        <v>198349</v>
      </c>
      <c r="U54" s="21">
        <v>190406</v>
      </c>
      <c r="V54" s="21">
        <v>180336</v>
      </c>
      <c r="W54" s="21">
        <v>164070</v>
      </c>
      <c r="X54" s="21">
        <v>130331</v>
      </c>
      <c r="Y54" s="51"/>
      <c r="Z54" s="21">
        <v>77453</v>
      </c>
      <c r="AA54" s="21">
        <v>151936</v>
      </c>
      <c r="AB54" s="21">
        <v>164286</v>
      </c>
      <c r="AC54" s="21">
        <v>190406</v>
      </c>
      <c r="AD54" s="21">
        <v>125250</v>
      </c>
      <c r="AE54" s="21">
        <v>71903</v>
      </c>
      <c r="AI54" s="19"/>
    </row>
    <row r="55" spans="1:35" x14ac:dyDescent="0.3">
      <c r="B55" s="38"/>
      <c r="C55" s="6" t="s">
        <v>131</v>
      </c>
      <c r="G55" s="35">
        <v>-7034</v>
      </c>
      <c r="H55" s="35">
        <v>-12326</v>
      </c>
      <c r="I55" s="35">
        <v>-7524</v>
      </c>
      <c r="J55" s="35">
        <v>-1370</v>
      </c>
      <c r="K55" s="41">
        <v>-809</v>
      </c>
      <c r="L55" s="41">
        <v>-317</v>
      </c>
      <c r="M55" s="21">
        <v>276</v>
      </c>
      <c r="N55" s="21">
        <v>-696</v>
      </c>
      <c r="O55" s="21">
        <v>1059</v>
      </c>
      <c r="P55" s="21">
        <v>-1299</v>
      </c>
      <c r="Q55" s="21">
        <v>-2323</v>
      </c>
      <c r="R55" s="21">
        <v>-1134</v>
      </c>
      <c r="S55" s="21">
        <v>-1873</v>
      </c>
      <c r="T55" s="21">
        <v>-498</v>
      </c>
      <c r="U55" s="21">
        <v>-732</v>
      </c>
      <c r="V55" s="21">
        <v>-466</v>
      </c>
      <c r="W55" s="21">
        <v>-327</v>
      </c>
      <c r="X55" s="21">
        <v>-545</v>
      </c>
      <c r="Y55" s="51"/>
      <c r="Z55" s="21">
        <v>-7524</v>
      </c>
      <c r="AA55" s="21">
        <v>276</v>
      </c>
      <c r="AB55" s="21">
        <v>-2323</v>
      </c>
      <c r="AC55" s="21">
        <v>-732</v>
      </c>
      <c r="AD55" s="21">
        <v>-1116</v>
      </c>
      <c r="AE55" s="21">
        <v>1974</v>
      </c>
      <c r="AI55" s="19"/>
    </row>
    <row r="56" spans="1:35" x14ac:dyDescent="0.3">
      <c r="B56" s="38"/>
      <c r="C56" s="6" t="s">
        <v>40</v>
      </c>
      <c r="G56" s="35">
        <v>8100</v>
      </c>
      <c r="H56" s="35">
        <v>4354</v>
      </c>
      <c r="I56" s="35">
        <v>10777</v>
      </c>
      <c r="J56" s="35">
        <v>13528</v>
      </c>
      <c r="K56" s="41">
        <v>6872</v>
      </c>
      <c r="L56" s="41">
        <v>4242</v>
      </c>
      <c r="M56" s="21">
        <v>9029</v>
      </c>
      <c r="N56" s="21">
        <v>6337</v>
      </c>
      <c r="O56" s="21">
        <v>4574</v>
      </c>
      <c r="P56" s="21">
        <v>-11519</v>
      </c>
      <c r="Q56" s="21">
        <v>-20115</v>
      </c>
      <c r="R56" s="21">
        <v>-29088</v>
      </c>
      <c r="S56" s="21">
        <v>806</v>
      </c>
      <c r="T56" s="21">
        <v>-6851</v>
      </c>
      <c r="U56" s="21">
        <v>-2981</v>
      </c>
      <c r="V56" s="21">
        <v>-4578</v>
      </c>
      <c r="W56" s="21">
        <v>-12899</v>
      </c>
      <c r="X56" s="21">
        <v>4973</v>
      </c>
      <c r="Y56" s="51"/>
      <c r="Z56" s="21">
        <v>10777</v>
      </c>
      <c r="AA56" s="21">
        <v>9029</v>
      </c>
      <c r="AB56" s="21">
        <v>-20115</v>
      </c>
      <c r="AC56" s="21">
        <v>-2981</v>
      </c>
      <c r="AD56" s="21">
        <v>-1840</v>
      </c>
      <c r="AE56" s="21">
        <v>1683</v>
      </c>
      <c r="AI56" s="19"/>
    </row>
    <row r="57" spans="1:35" s="19" customFormat="1" x14ac:dyDescent="0.3">
      <c r="A57" s="1"/>
      <c r="B57" s="38"/>
      <c r="C57" s="4" t="s">
        <v>41</v>
      </c>
      <c r="D57" s="1"/>
      <c r="E57" s="1"/>
      <c r="F57" s="1"/>
      <c r="G57" s="36">
        <f t="shared" ref="G57:L57" si="6">SUM(G52:G56)</f>
        <v>319865</v>
      </c>
      <c r="H57" s="36">
        <f t="shared" si="6"/>
        <v>336936</v>
      </c>
      <c r="I57" s="36">
        <f t="shared" si="6"/>
        <v>375760</v>
      </c>
      <c r="J57" s="36">
        <f t="shared" si="6"/>
        <v>401596</v>
      </c>
      <c r="K57" s="43">
        <f t="shared" si="6"/>
        <v>115706</v>
      </c>
      <c r="L57" s="43">
        <f t="shared" si="6"/>
        <v>132316</v>
      </c>
      <c r="M57" s="22">
        <v>165204</v>
      </c>
      <c r="N57" s="22">
        <v>173155</v>
      </c>
      <c r="O57" s="22">
        <v>193692</v>
      </c>
      <c r="P57" s="22">
        <v>163780</v>
      </c>
      <c r="Q57" s="22">
        <v>144839</v>
      </c>
      <c r="R57" s="22">
        <v>183206</v>
      </c>
      <c r="S57" s="22">
        <v>210281</v>
      </c>
      <c r="T57" s="22">
        <v>193991</v>
      </c>
      <c r="U57" s="22">
        <v>189684</v>
      </c>
      <c r="V57" s="22">
        <v>178283</v>
      </c>
      <c r="W57" s="22">
        <v>153835</v>
      </c>
      <c r="X57" s="22">
        <v>137750</v>
      </c>
      <c r="Y57" s="53"/>
      <c r="Z57" s="22">
        <v>375760</v>
      </c>
      <c r="AA57" s="22">
        <v>165204</v>
      </c>
      <c r="AB57" s="22">
        <v>144839</v>
      </c>
      <c r="AC57" s="22">
        <v>189684</v>
      </c>
      <c r="AD57" s="22">
        <v>125285</v>
      </c>
      <c r="AE57" s="22">
        <v>146014</v>
      </c>
    </row>
    <row r="58" spans="1:35" s="19" customFormat="1" x14ac:dyDescent="0.3">
      <c r="A58" s="1"/>
      <c r="B58" s="38"/>
      <c r="C58" s="4" t="s">
        <v>42</v>
      </c>
      <c r="D58" s="1"/>
      <c r="E58" s="1"/>
      <c r="F58" s="1"/>
      <c r="G58" s="36">
        <f t="shared" ref="G58:L58" si="7">G57+G49</f>
        <v>1266941</v>
      </c>
      <c r="H58" s="36">
        <f t="shared" si="7"/>
        <v>1261597</v>
      </c>
      <c r="I58" s="36">
        <f t="shared" si="7"/>
        <v>1278073</v>
      </c>
      <c r="J58" s="36">
        <f t="shared" si="7"/>
        <v>1297836</v>
      </c>
      <c r="K58" s="22">
        <f t="shared" si="7"/>
        <v>843368</v>
      </c>
      <c r="L58" s="22">
        <f t="shared" si="7"/>
        <v>835780</v>
      </c>
      <c r="M58" s="22">
        <v>855629</v>
      </c>
      <c r="N58" s="22">
        <v>846944</v>
      </c>
      <c r="O58" s="22">
        <v>863138</v>
      </c>
      <c r="P58" s="22">
        <v>860975</v>
      </c>
      <c r="Q58" s="22">
        <v>871135</v>
      </c>
      <c r="R58" s="22">
        <v>907517</v>
      </c>
      <c r="S58" s="22">
        <v>863248</v>
      </c>
      <c r="T58" s="22">
        <v>892181</v>
      </c>
      <c r="U58" s="22">
        <v>724614</v>
      </c>
      <c r="V58" s="22">
        <v>722890</v>
      </c>
      <c r="W58" s="22">
        <v>687048</v>
      </c>
      <c r="X58" s="22">
        <v>691327</v>
      </c>
      <c r="Y58" s="53"/>
      <c r="Z58" s="22">
        <v>1278272</v>
      </c>
      <c r="AA58" s="22">
        <v>855629</v>
      </c>
      <c r="AB58" s="22">
        <v>871135</v>
      </c>
      <c r="AC58" s="22">
        <v>724614</v>
      </c>
      <c r="AD58" s="22">
        <v>673403</v>
      </c>
      <c r="AE58" s="22">
        <v>692489</v>
      </c>
    </row>
    <row r="59" spans="1:35" s="19" customFormat="1" x14ac:dyDescent="0.3">
      <c r="A59" s="1"/>
      <c r="B59" s="38"/>
      <c r="C59" s="4"/>
      <c r="D59" s="1"/>
      <c r="E59" s="1"/>
      <c r="F59" s="1"/>
      <c r="G59" s="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</row>
    <row r="60" spans="1:35" s="19" customFormat="1" x14ac:dyDescent="0.3">
      <c r="A60" s="1"/>
      <c r="B60" s="38"/>
      <c r="C60" s="60" t="s">
        <v>176</v>
      </c>
      <c r="D60" s="1"/>
      <c r="E60" s="1"/>
      <c r="F60" s="1"/>
      <c r="G60" s="1"/>
      <c r="H60" s="58"/>
      <c r="I60" s="58"/>
      <c r="J60" s="58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3"/>
      <c r="Z60" s="59"/>
      <c r="AA60" s="59"/>
      <c r="AB60" s="59"/>
      <c r="AC60" s="59"/>
      <c r="AD60" s="59"/>
      <c r="AE60" s="59"/>
    </row>
    <row r="61" spans="1:35" x14ac:dyDescent="0.3">
      <c r="B61" s="38"/>
      <c r="G61" s="63">
        <f>G58-G30</f>
        <v>0</v>
      </c>
      <c r="I61" s="38"/>
      <c r="J61" s="38"/>
      <c r="O61" s="7"/>
      <c r="P61" s="7"/>
      <c r="Q61" s="7"/>
      <c r="R61" s="7"/>
      <c r="S61" s="7"/>
      <c r="T61" s="7"/>
      <c r="U61" s="7"/>
      <c r="V61" s="7"/>
      <c r="W61" s="7"/>
      <c r="X61" s="7"/>
      <c r="Y61" s="49"/>
      <c r="Z61" s="7"/>
      <c r="AA61" s="7"/>
      <c r="AB61" s="7"/>
      <c r="AC61" s="7"/>
      <c r="AD61" s="7"/>
      <c r="AE61" s="7"/>
    </row>
    <row r="62" spans="1:35" x14ac:dyDescent="0.3">
      <c r="B62" s="38"/>
      <c r="C62" s="2" t="s">
        <v>43</v>
      </c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</row>
    <row r="63" spans="1:35" ht="5.0999999999999996" customHeight="1" x14ac:dyDescent="0.3">
      <c r="B63" s="38"/>
      <c r="I63" s="38"/>
      <c r="J63" s="38"/>
      <c r="O63" s="7"/>
      <c r="P63" s="7"/>
      <c r="Q63" s="7"/>
      <c r="R63" s="7"/>
      <c r="S63" s="7"/>
      <c r="T63" s="7"/>
      <c r="U63" s="7"/>
      <c r="V63" s="7"/>
      <c r="W63" s="7"/>
      <c r="X63" s="7"/>
      <c r="Y63" s="49"/>
      <c r="Z63" s="7"/>
      <c r="AA63" s="7"/>
      <c r="AB63" s="7"/>
      <c r="AC63" s="7"/>
      <c r="AD63" s="7"/>
      <c r="AE63" s="7"/>
    </row>
    <row r="64" spans="1:35" x14ac:dyDescent="0.3">
      <c r="B64" s="38"/>
      <c r="C64" s="1" t="s">
        <v>2</v>
      </c>
      <c r="I64" s="38"/>
      <c r="J64" s="38"/>
      <c r="O64" s="7"/>
      <c r="P64" s="7"/>
      <c r="Q64" s="7"/>
      <c r="R64" s="7"/>
      <c r="S64" s="7"/>
      <c r="T64" s="7"/>
      <c r="U64" s="7"/>
      <c r="V64" s="7"/>
      <c r="W64" s="7"/>
      <c r="X64" s="7"/>
      <c r="Y64" s="49"/>
      <c r="Z64" s="45"/>
      <c r="AA64" s="45"/>
      <c r="AB64" s="45"/>
      <c r="AC64" s="7"/>
      <c r="AD64" s="45"/>
      <c r="AE64" s="45"/>
    </row>
    <row r="65" spans="2:36" ht="5.0999999999999996" customHeight="1" x14ac:dyDescent="0.3">
      <c r="B65" s="38"/>
      <c r="I65" s="38"/>
      <c r="J65" s="38"/>
      <c r="O65" s="7"/>
      <c r="P65" s="7"/>
      <c r="Q65" s="7"/>
      <c r="R65" s="7"/>
      <c r="S65" s="7"/>
      <c r="T65" s="7"/>
      <c r="U65" s="7"/>
      <c r="V65" s="7"/>
      <c r="W65" s="7"/>
      <c r="X65" s="7"/>
      <c r="Y65" s="49"/>
      <c r="Z65" s="7"/>
      <c r="AA65" s="7"/>
      <c r="AB65" s="7"/>
      <c r="AC65" s="7"/>
      <c r="AD65" s="7"/>
      <c r="AE65" s="7"/>
    </row>
    <row r="66" spans="2:36" ht="5.0999999999999996" customHeight="1" x14ac:dyDescent="0.3">
      <c r="B66" s="38"/>
      <c r="I66" s="38"/>
      <c r="J66" s="38"/>
      <c r="O66" s="7"/>
      <c r="P66" s="7"/>
      <c r="Q66" s="7"/>
      <c r="R66" s="7"/>
      <c r="S66" s="7"/>
      <c r="T66" s="7"/>
      <c r="U66" s="7"/>
      <c r="V66" s="7"/>
      <c r="W66" s="7"/>
      <c r="X66" s="7"/>
      <c r="Y66" s="49"/>
      <c r="Z66" s="7"/>
      <c r="AA66" s="7"/>
      <c r="AB66" s="7"/>
      <c r="AC66" s="7"/>
      <c r="AD66" s="7"/>
      <c r="AE66" s="7"/>
    </row>
    <row r="67" spans="2:36" x14ac:dyDescent="0.3">
      <c r="B67" s="38"/>
      <c r="C67" s="4" t="s">
        <v>44</v>
      </c>
      <c r="G67" s="50">
        <v>321001</v>
      </c>
      <c r="H67" s="50">
        <v>318864</v>
      </c>
      <c r="I67" s="50">
        <v>319249</v>
      </c>
      <c r="J67" s="50">
        <v>285775</v>
      </c>
      <c r="K67" s="23">
        <v>203439</v>
      </c>
      <c r="L67" s="23">
        <v>163415</v>
      </c>
      <c r="M67" s="23">
        <v>233194</v>
      </c>
      <c r="N67" s="23">
        <v>217926</v>
      </c>
      <c r="O67" s="23">
        <v>261327</v>
      </c>
      <c r="P67" s="23">
        <v>258403</v>
      </c>
      <c r="Q67" s="23">
        <v>81998</v>
      </c>
      <c r="R67" s="23">
        <v>239338</v>
      </c>
      <c r="S67" s="23">
        <v>250035</v>
      </c>
      <c r="T67" s="23">
        <v>251516</v>
      </c>
      <c r="U67" s="23">
        <v>281536</v>
      </c>
      <c r="V67" s="23">
        <v>287928</v>
      </c>
      <c r="W67" s="23">
        <v>249599</v>
      </c>
      <c r="X67" s="23">
        <v>238545</v>
      </c>
      <c r="Y67" s="53"/>
      <c r="Z67" s="23">
        <v>971878</v>
      </c>
      <c r="AA67" s="23">
        <v>970850</v>
      </c>
      <c r="AB67" s="23">
        <v>822887</v>
      </c>
      <c r="AC67" s="23">
        <v>1057608</v>
      </c>
      <c r="AD67" s="23">
        <v>1028336</v>
      </c>
      <c r="AE67" s="23">
        <v>1000216</v>
      </c>
      <c r="AH67" s="19"/>
      <c r="AI67" s="19"/>
      <c r="AJ67" s="19"/>
    </row>
    <row r="68" spans="2:36" x14ac:dyDescent="0.3">
      <c r="B68" s="38"/>
      <c r="C68" s="6" t="s">
        <v>45</v>
      </c>
      <c r="G68" s="35">
        <v>270352</v>
      </c>
      <c r="H68" s="35">
        <v>288254</v>
      </c>
      <c r="I68" s="35">
        <v>291532</v>
      </c>
      <c r="J68" s="35">
        <v>247390</v>
      </c>
      <c r="K68" s="21">
        <v>188039</v>
      </c>
      <c r="L68" s="21">
        <v>162563</v>
      </c>
      <c r="M68" s="21">
        <v>200683</v>
      </c>
      <c r="N68" s="21">
        <v>186983</v>
      </c>
      <c r="O68" s="21">
        <v>214536</v>
      </c>
      <c r="P68" s="21">
        <v>209131</v>
      </c>
      <c r="Q68" s="21">
        <v>92059</v>
      </c>
      <c r="R68" s="21">
        <v>205261</v>
      </c>
      <c r="S68" s="21">
        <v>209480</v>
      </c>
      <c r="T68" s="21">
        <v>217056</v>
      </c>
      <c r="U68" s="21">
        <v>247288</v>
      </c>
      <c r="V68" s="21">
        <v>240527</v>
      </c>
      <c r="W68" s="21">
        <v>200057</v>
      </c>
      <c r="X68" s="21">
        <v>202335</v>
      </c>
      <c r="Y68" s="51"/>
      <c r="Z68" s="21">
        <v>889371</v>
      </c>
      <c r="AA68" s="21">
        <v>811333</v>
      </c>
      <c r="AB68" s="21">
        <v>723856</v>
      </c>
      <c r="AC68" s="21">
        <v>890207</v>
      </c>
      <c r="AD68" s="21">
        <v>835493</v>
      </c>
      <c r="AE68" s="21">
        <v>820815</v>
      </c>
      <c r="AH68" s="19"/>
      <c r="AI68" s="19"/>
      <c r="AJ68" s="19"/>
    </row>
    <row r="69" spans="2:36" x14ac:dyDescent="0.3">
      <c r="B69" s="38"/>
      <c r="C69" s="4" t="s">
        <v>132</v>
      </c>
      <c r="G69" s="36">
        <f t="shared" ref="G69:L69" si="8">G67-G68</f>
        <v>50649</v>
      </c>
      <c r="H69" s="36">
        <f t="shared" si="8"/>
        <v>30610</v>
      </c>
      <c r="I69" s="36">
        <f t="shared" si="8"/>
        <v>27717</v>
      </c>
      <c r="J69" s="36">
        <f t="shared" si="8"/>
        <v>38385</v>
      </c>
      <c r="K69" s="22">
        <f t="shared" si="8"/>
        <v>15400</v>
      </c>
      <c r="L69" s="22">
        <f t="shared" si="8"/>
        <v>852</v>
      </c>
      <c r="M69" s="22">
        <v>32511</v>
      </c>
      <c r="N69" s="22">
        <v>30943</v>
      </c>
      <c r="O69" s="22">
        <v>46791</v>
      </c>
      <c r="P69" s="22">
        <v>49272</v>
      </c>
      <c r="Q69" s="22">
        <v>-10061</v>
      </c>
      <c r="R69" s="22">
        <v>34077</v>
      </c>
      <c r="S69" s="22">
        <v>40555</v>
      </c>
      <c r="T69" s="22">
        <v>34460</v>
      </c>
      <c r="U69" s="22">
        <v>34248</v>
      </c>
      <c r="V69" s="22">
        <v>47401</v>
      </c>
      <c r="W69" s="22">
        <v>49542</v>
      </c>
      <c r="X69" s="22">
        <v>36210</v>
      </c>
      <c r="Y69" s="53"/>
      <c r="Z69" s="22">
        <v>82507</v>
      </c>
      <c r="AA69" s="22">
        <v>159517</v>
      </c>
      <c r="AB69" s="22">
        <v>99031</v>
      </c>
      <c r="AC69" s="22">
        <v>167401</v>
      </c>
      <c r="AD69" s="22">
        <v>192843</v>
      </c>
      <c r="AE69" s="22">
        <v>179401</v>
      </c>
      <c r="AH69" s="19"/>
      <c r="AI69" s="19"/>
    </row>
    <row r="70" spans="2:36" x14ac:dyDescent="0.3">
      <c r="B70" s="38"/>
      <c r="C70" s="6" t="s">
        <v>46</v>
      </c>
      <c r="G70" s="35">
        <v>42299</v>
      </c>
      <c r="H70" s="35">
        <v>45923</v>
      </c>
      <c r="I70" s="35">
        <v>44137</v>
      </c>
      <c r="J70" s="35">
        <v>29252</v>
      </c>
      <c r="K70" s="21">
        <v>29287</v>
      </c>
      <c r="L70" s="21">
        <v>28128</v>
      </c>
      <c r="M70" s="21">
        <v>36345</v>
      </c>
      <c r="N70" s="21">
        <v>38156</v>
      </c>
      <c r="O70" s="21">
        <v>28152</v>
      </c>
      <c r="P70" s="21">
        <v>29447</v>
      </c>
      <c r="Q70" s="21">
        <v>31696</v>
      </c>
      <c r="R70" s="21">
        <v>16985</v>
      </c>
      <c r="S70" s="21">
        <v>25309</v>
      </c>
      <c r="T70" s="21">
        <v>23049</v>
      </c>
      <c r="U70" s="21">
        <v>20397</v>
      </c>
      <c r="V70" s="21">
        <v>22702</v>
      </c>
      <c r="W70" s="21">
        <v>21663</v>
      </c>
      <c r="X70" s="21">
        <v>24828</v>
      </c>
      <c r="Y70" s="51"/>
      <c r="Z70" s="21">
        <v>130957</v>
      </c>
      <c r="AA70" s="21">
        <v>132100</v>
      </c>
      <c r="AB70" s="21">
        <v>97039</v>
      </c>
      <c r="AC70" s="21">
        <v>89590</v>
      </c>
      <c r="AD70" s="21">
        <v>96397</v>
      </c>
      <c r="AE70" s="21">
        <v>74900</v>
      </c>
      <c r="AH70" s="19"/>
      <c r="AI70" s="19"/>
    </row>
    <row r="71" spans="2:36" x14ac:dyDescent="0.3">
      <c r="B71" s="38"/>
      <c r="C71" s="6" t="s">
        <v>162</v>
      </c>
      <c r="G71" s="35">
        <v>0</v>
      </c>
      <c r="H71" s="35">
        <v>0</v>
      </c>
      <c r="I71" s="35">
        <v>8185</v>
      </c>
      <c r="J71" s="35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0</v>
      </c>
      <c r="U71" s="21">
        <v>0</v>
      </c>
      <c r="V71" s="21">
        <v>0</v>
      </c>
      <c r="W71" s="21">
        <v>0</v>
      </c>
      <c r="X71" s="21">
        <v>0</v>
      </c>
      <c r="Y71" s="51"/>
      <c r="Z71" s="21">
        <v>8185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H71" s="19"/>
      <c r="AI71" s="19"/>
    </row>
    <row r="72" spans="2:36" x14ac:dyDescent="0.3">
      <c r="B72" s="38"/>
      <c r="C72" s="6" t="s">
        <v>179</v>
      </c>
      <c r="G72" s="35">
        <v>20797</v>
      </c>
      <c r="H72" s="35">
        <v>0</v>
      </c>
      <c r="I72" s="35">
        <v>0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35">
        <v>0</v>
      </c>
      <c r="P72" s="35">
        <v>0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35">
        <v>0</v>
      </c>
      <c r="Z72" s="35">
        <v>0</v>
      </c>
      <c r="AA72" s="35">
        <v>0</v>
      </c>
      <c r="AB72" s="35">
        <v>0</v>
      </c>
      <c r="AC72" s="35">
        <v>0</v>
      </c>
      <c r="AD72" s="35">
        <v>0</v>
      </c>
      <c r="AE72" s="35">
        <v>0</v>
      </c>
      <c r="AH72" s="19"/>
      <c r="AI72" s="19"/>
    </row>
    <row r="73" spans="2:36" x14ac:dyDescent="0.3">
      <c r="B73" s="38"/>
      <c r="C73" s="6" t="s">
        <v>47</v>
      </c>
      <c r="G73" s="35">
        <v>0</v>
      </c>
      <c r="H73" s="35">
        <v>0</v>
      </c>
      <c r="I73" s="35">
        <v>0</v>
      </c>
      <c r="J73" s="35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0</v>
      </c>
      <c r="U73" s="21">
        <v>413</v>
      </c>
      <c r="V73" s="21">
        <v>494</v>
      </c>
      <c r="W73" s="21">
        <v>-14980</v>
      </c>
      <c r="X73" s="21">
        <v>0</v>
      </c>
      <c r="Y73" s="51"/>
      <c r="Z73" s="21">
        <v>0</v>
      </c>
      <c r="AA73" s="21">
        <v>0</v>
      </c>
      <c r="AB73" s="21">
        <v>0</v>
      </c>
      <c r="AC73" s="21">
        <v>-14073</v>
      </c>
      <c r="AD73" s="21">
        <v>0</v>
      </c>
      <c r="AE73" s="21">
        <v>0</v>
      </c>
      <c r="AH73" s="19"/>
      <c r="AI73" s="19"/>
    </row>
    <row r="74" spans="2:36" x14ac:dyDescent="0.3">
      <c r="B74" s="38"/>
      <c r="C74" s="6" t="s">
        <v>134</v>
      </c>
      <c r="G74" s="35">
        <v>137</v>
      </c>
      <c r="H74" s="35">
        <v>687</v>
      </c>
      <c r="I74" s="35">
        <v>1057</v>
      </c>
      <c r="J74" s="35">
        <v>632</v>
      </c>
      <c r="K74" s="35">
        <v>129</v>
      </c>
      <c r="L74" s="35">
        <v>-24</v>
      </c>
      <c r="M74" s="35">
        <v>37</v>
      </c>
      <c r="N74" s="21">
        <v>15</v>
      </c>
      <c r="O74" s="21">
        <v>-129</v>
      </c>
      <c r="P74" s="21">
        <v>593</v>
      </c>
      <c r="Q74" s="21">
        <v>431</v>
      </c>
      <c r="R74" s="21">
        <v>138</v>
      </c>
      <c r="S74" s="21">
        <v>277</v>
      </c>
      <c r="T74" s="21">
        <v>276</v>
      </c>
      <c r="U74" s="21">
        <v>665</v>
      </c>
      <c r="V74" s="21">
        <v>373</v>
      </c>
      <c r="W74" s="21">
        <v>-27</v>
      </c>
      <c r="X74" s="21">
        <v>-362</v>
      </c>
      <c r="Y74" s="51"/>
      <c r="Z74" s="21">
        <v>1794</v>
      </c>
      <c r="AA74" s="21">
        <v>516</v>
      </c>
      <c r="AB74" s="21">
        <v>1122</v>
      </c>
      <c r="AC74" s="21">
        <v>649</v>
      </c>
      <c r="AD74" s="21">
        <v>127</v>
      </c>
      <c r="AE74" s="21">
        <v>4237</v>
      </c>
      <c r="AH74" s="19"/>
      <c r="AI74" s="19"/>
    </row>
    <row r="75" spans="2:36" x14ac:dyDescent="0.3">
      <c r="B75" s="38"/>
      <c r="C75" s="6" t="s">
        <v>48</v>
      </c>
      <c r="G75" s="35">
        <v>-2297</v>
      </c>
      <c r="H75" s="35">
        <v>-549</v>
      </c>
      <c r="I75" s="35">
        <v>-1783</v>
      </c>
      <c r="J75" s="35">
        <v>-1055</v>
      </c>
      <c r="K75" s="35">
        <v>-148</v>
      </c>
      <c r="L75" s="35">
        <v>461</v>
      </c>
      <c r="M75" s="35">
        <v>-388</v>
      </c>
      <c r="N75" s="21">
        <v>-128</v>
      </c>
      <c r="O75" s="21">
        <v>-1084</v>
      </c>
      <c r="P75" s="21">
        <v>-918</v>
      </c>
      <c r="Q75" s="21">
        <v>-678</v>
      </c>
      <c r="R75" s="21">
        <v>3024</v>
      </c>
      <c r="S75" s="21">
        <v>-18</v>
      </c>
      <c r="T75" s="21">
        <v>54</v>
      </c>
      <c r="U75" s="21">
        <v>191</v>
      </c>
      <c r="V75" s="21">
        <v>36</v>
      </c>
      <c r="W75" s="21">
        <v>207</v>
      </c>
      <c r="X75" s="21">
        <v>-209</v>
      </c>
      <c r="Y75" s="51"/>
      <c r="Z75" s="21">
        <v>-2525</v>
      </c>
      <c r="AA75" s="21">
        <v>-2518</v>
      </c>
      <c r="AB75" s="21">
        <v>2382</v>
      </c>
      <c r="AC75" s="21">
        <v>225</v>
      </c>
      <c r="AD75" s="21">
        <v>2480</v>
      </c>
      <c r="AE75" s="21">
        <v>-9225</v>
      </c>
      <c r="AH75" s="19"/>
      <c r="AI75" s="19"/>
    </row>
    <row r="76" spans="2:36" x14ac:dyDescent="0.3">
      <c r="B76" s="38"/>
      <c r="C76" s="6" t="s">
        <v>148</v>
      </c>
      <c r="G76" s="35">
        <v>1124</v>
      </c>
      <c r="H76" s="35">
        <v>40</v>
      </c>
      <c r="I76" s="35">
        <v>-847</v>
      </c>
      <c r="J76" s="35">
        <v>-57</v>
      </c>
      <c r="K76" s="21">
        <v>-1168</v>
      </c>
      <c r="L76" s="21">
        <v>1574</v>
      </c>
      <c r="M76" s="21">
        <v>848</v>
      </c>
      <c r="N76" s="21">
        <v>-801</v>
      </c>
      <c r="O76" s="21">
        <v>-3004</v>
      </c>
      <c r="P76" s="21">
        <v>-2712</v>
      </c>
      <c r="Q76" s="21">
        <v>3838</v>
      </c>
      <c r="R76" s="21">
        <v>-1190</v>
      </c>
      <c r="S76" s="21">
        <v>-4828</v>
      </c>
      <c r="T76" s="21">
        <v>-2421</v>
      </c>
      <c r="U76" s="21">
        <v>-3405</v>
      </c>
      <c r="V76" s="21">
        <v>-1999</v>
      </c>
      <c r="W76" s="21">
        <v>-2139</v>
      </c>
      <c r="X76" s="21">
        <v>-1430</v>
      </c>
      <c r="Y76" s="51"/>
      <c r="Z76" s="21">
        <v>-498</v>
      </c>
      <c r="AA76" s="21">
        <v>-5669</v>
      </c>
      <c r="AB76" s="21">
        <v>-4601</v>
      </c>
      <c r="AC76" s="21">
        <v>-8973</v>
      </c>
      <c r="AD76" s="21">
        <v>-6312</v>
      </c>
      <c r="AE76" s="21">
        <v>-10227</v>
      </c>
      <c r="AH76" s="19"/>
      <c r="AI76" s="19"/>
    </row>
    <row r="77" spans="2:36" x14ac:dyDescent="0.3">
      <c r="B77" s="38"/>
      <c r="C77" s="4" t="s">
        <v>133</v>
      </c>
      <c r="G77" s="36">
        <f t="shared" ref="G77:L77" si="9">G69-SUM(G70:G76)</f>
        <v>-11411</v>
      </c>
      <c r="H77" s="36">
        <f t="shared" si="9"/>
        <v>-15491</v>
      </c>
      <c r="I77" s="36">
        <f t="shared" si="9"/>
        <v>-23032</v>
      </c>
      <c r="J77" s="36">
        <f t="shared" si="9"/>
        <v>9613</v>
      </c>
      <c r="K77" s="22">
        <f t="shared" si="9"/>
        <v>-12700</v>
      </c>
      <c r="L77" s="22">
        <f t="shared" si="9"/>
        <v>-29287</v>
      </c>
      <c r="M77" s="22">
        <v>-4331</v>
      </c>
      <c r="N77" s="22">
        <v>-6299</v>
      </c>
      <c r="O77" s="22">
        <v>22856</v>
      </c>
      <c r="P77" s="22">
        <v>22862</v>
      </c>
      <c r="Q77" s="22">
        <v>-45348</v>
      </c>
      <c r="R77" s="22">
        <v>15120</v>
      </c>
      <c r="S77" s="22">
        <v>19815</v>
      </c>
      <c r="T77" s="22">
        <v>13502</v>
      </c>
      <c r="U77" s="22">
        <v>15987</v>
      </c>
      <c r="V77" s="22">
        <v>25795</v>
      </c>
      <c r="W77" s="22">
        <v>44818</v>
      </c>
      <c r="X77" s="22">
        <v>13383</v>
      </c>
      <c r="Y77" s="53"/>
      <c r="Z77" s="22">
        <v>-55406</v>
      </c>
      <c r="AA77" s="22">
        <v>35088</v>
      </c>
      <c r="AB77" s="22">
        <v>3089</v>
      </c>
      <c r="AC77" s="22">
        <v>99983</v>
      </c>
      <c r="AD77" s="22">
        <v>100151</v>
      </c>
      <c r="AE77" s="22">
        <v>119716</v>
      </c>
      <c r="AH77" s="19"/>
      <c r="AI77" s="19"/>
    </row>
    <row r="78" spans="2:36" x14ac:dyDescent="0.3">
      <c r="B78" s="38"/>
      <c r="C78" s="6" t="s">
        <v>149</v>
      </c>
      <c r="G78" s="35">
        <v>11397</v>
      </c>
      <c r="H78" s="35">
        <v>9859</v>
      </c>
      <c r="I78" s="35">
        <v>8518</v>
      </c>
      <c r="J78" s="35">
        <v>7842</v>
      </c>
      <c r="K78" s="21">
        <v>7856</v>
      </c>
      <c r="L78" s="21">
        <v>7366</v>
      </c>
      <c r="M78" s="21">
        <v>6831</v>
      </c>
      <c r="N78" s="21">
        <v>19896</v>
      </c>
      <c r="O78" s="21">
        <v>9769</v>
      </c>
      <c r="P78" s="21">
        <v>9840</v>
      </c>
      <c r="Q78" s="21">
        <v>9430</v>
      </c>
      <c r="R78" s="21">
        <v>9545</v>
      </c>
      <c r="S78" s="21">
        <v>9612</v>
      </c>
      <c r="T78" s="21">
        <v>2931</v>
      </c>
      <c r="U78" s="21">
        <v>4177</v>
      </c>
      <c r="V78" s="21">
        <v>4480</v>
      </c>
      <c r="W78" s="21">
        <v>4234</v>
      </c>
      <c r="X78" s="21">
        <v>4373</v>
      </c>
      <c r="Y78" s="51"/>
      <c r="Z78" s="21">
        <v>31582</v>
      </c>
      <c r="AA78" s="21">
        <v>46336</v>
      </c>
      <c r="AB78" s="21">
        <v>31518</v>
      </c>
      <c r="AC78" s="21">
        <v>17264</v>
      </c>
      <c r="AD78" s="21">
        <v>27885</v>
      </c>
      <c r="AE78" s="21">
        <v>25835</v>
      </c>
      <c r="AH78" s="19"/>
      <c r="AI78" s="19"/>
    </row>
    <row r="79" spans="2:36" x14ac:dyDescent="0.3">
      <c r="B79" s="38"/>
      <c r="C79" s="1" t="s">
        <v>135</v>
      </c>
      <c r="G79" s="48">
        <f t="shared" ref="G79:L79" si="10">G77-G78</f>
        <v>-22808</v>
      </c>
      <c r="H79" s="48">
        <f t="shared" si="10"/>
        <v>-25350</v>
      </c>
      <c r="I79" s="48">
        <f t="shared" si="10"/>
        <v>-31550</v>
      </c>
      <c r="J79" s="48">
        <f t="shared" si="10"/>
        <v>1771</v>
      </c>
      <c r="K79" s="20">
        <f t="shared" si="10"/>
        <v>-20556</v>
      </c>
      <c r="L79" s="20">
        <f t="shared" si="10"/>
        <v>-36653</v>
      </c>
      <c r="M79" s="20">
        <v>-11162</v>
      </c>
      <c r="N79" s="20">
        <v>-26195</v>
      </c>
      <c r="O79" s="20">
        <v>13087</v>
      </c>
      <c r="P79" s="20">
        <v>13022</v>
      </c>
      <c r="Q79" s="20">
        <v>-54778</v>
      </c>
      <c r="R79" s="20">
        <v>5575</v>
      </c>
      <c r="S79" s="20">
        <v>10203</v>
      </c>
      <c r="T79" s="20">
        <v>10571</v>
      </c>
      <c r="U79" s="20">
        <v>11810</v>
      </c>
      <c r="V79" s="20">
        <v>21315</v>
      </c>
      <c r="W79" s="20">
        <v>40584</v>
      </c>
      <c r="X79" s="20">
        <v>9010</v>
      </c>
      <c r="Y79" s="53"/>
      <c r="Z79" s="20">
        <v>-86988</v>
      </c>
      <c r="AA79" s="20">
        <v>-11248</v>
      </c>
      <c r="AB79" s="20">
        <v>-28429</v>
      </c>
      <c r="AC79" s="20">
        <v>82719</v>
      </c>
      <c r="AD79" s="20">
        <v>72266</v>
      </c>
      <c r="AE79" s="20">
        <v>93881</v>
      </c>
      <c r="AH79" s="19"/>
      <c r="AI79" s="19"/>
    </row>
    <row r="80" spans="2:36" x14ac:dyDescent="0.3">
      <c r="B80" s="38"/>
      <c r="C80" s="6" t="s">
        <v>49</v>
      </c>
      <c r="G80" s="51"/>
      <c r="H80" s="51"/>
      <c r="I80" s="51"/>
      <c r="J80" s="51"/>
      <c r="K80" s="28"/>
      <c r="L80" s="28"/>
      <c r="M80" s="28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49"/>
      <c r="Z80" s="7"/>
      <c r="AA80" s="7"/>
      <c r="AB80" s="7"/>
      <c r="AC80" s="7"/>
      <c r="AD80" s="7"/>
      <c r="AE80" s="7"/>
      <c r="AH80" s="19"/>
      <c r="AI80" s="19"/>
    </row>
    <row r="81" spans="2:35" x14ac:dyDescent="0.3">
      <c r="B81" s="38"/>
      <c r="C81" s="13" t="s">
        <v>50</v>
      </c>
      <c r="G81" s="35">
        <v>1241</v>
      </c>
      <c r="H81" s="35">
        <v>11027</v>
      </c>
      <c r="I81" s="35">
        <v>3630</v>
      </c>
      <c r="J81" s="35">
        <v>4900</v>
      </c>
      <c r="K81" s="21">
        <v>752</v>
      </c>
      <c r="L81" s="21">
        <v>1103</v>
      </c>
      <c r="M81" s="21">
        <v>2262</v>
      </c>
      <c r="N81" s="21">
        <v>1142</v>
      </c>
      <c r="O81" s="21">
        <v>-743</v>
      </c>
      <c r="P81" s="21">
        <v>3445</v>
      </c>
      <c r="Q81" s="21">
        <v>-18198</v>
      </c>
      <c r="R81" s="21">
        <v>5891</v>
      </c>
      <c r="S81" s="21">
        <v>3971</v>
      </c>
      <c r="T81" s="21">
        <v>5433</v>
      </c>
      <c r="U81" s="21">
        <v>-2922</v>
      </c>
      <c r="V81" s="21">
        <v>5610</v>
      </c>
      <c r="W81" s="21">
        <v>6542</v>
      </c>
      <c r="X81" s="21">
        <v>6176</v>
      </c>
      <c r="Y81" s="51"/>
      <c r="Z81" s="21">
        <v>10385</v>
      </c>
      <c r="AA81" s="21">
        <v>6106</v>
      </c>
      <c r="AB81" s="21">
        <v>-2903</v>
      </c>
      <c r="AC81" s="21">
        <v>15406</v>
      </c>
      <c r="AD81" s="21">
        <v>17757</v>
      </c>
      <c r="AE81" s="21">
        <v>21600</v>
      </c>
      <c r="AH81" s="19"/>
      <c r="AI81" s="19"/>
    </row>
    <row r="82" spans="2:35" x14ac:dyDescent="0.3">
      <c r="B82" s="38"/>
      <c r="C82" s="13" t="s">
        <v>51</v>
      </c>
      <c r="G82" s="35">
        <v>-1310</v>
      </c>
      <c r="H82" s="35">
        <v>-12928</v>
      </c>
      <c r="I82" s="35">
        <v>-21573</v>
      </c>
      <c r="J82" s="35">
        <v>3192</v>
      </c>
      <c r="K82" s="21">
        <v>-4882</v>
      </c>
      <c r="L82" s="21">
        <v>-9570</v>
      </c>
      <c r="M82" s="21">
        <v>-1676</v>
      </c>
      <c r="N82" s="21">
        <v>-6642</v>
      </c>
      <c r="O82" s="21">
        <v>2369</v>
      </c>
      <c r="P82" s="21">
        <v>256</v>
      </c>
      <c r="Q82" s="21">
        <v>9571</v>
      </c>
      <c r="R82" s="21">
        <v>-2396</v>
      </c>
      <c r="S82" s="21">
        <v>-3776</v>
      </c>
      <c r="T82" s="21">
        <v>-2805</v>
      </c>
      <c r="U82" s="21">
        <v>4662</v>
      </c>
      <c r="V82" s="21">
        <v>-561</v>
      </c>
      <c r="W82" s="21">
        <v>303</v>
      </c>
      <c r="X82" s="21">
        <v>-2247</v>
      </c>
      <c r="Y82" s="51"/>
      <c r="Z82" s="21">
        <v>-32833</v>
      </c>
      <c r="AA82" s="21">
        <v>-5693</v>
      </c>
      <c r="AB82" s="21">
        <v>594</v>
      </c>
      <c r="AC82" s="21">
        <v>2157</v>
      </c>
      <c r="AD82" s="21">
        <v>-7019</v>
      </c>
      <c r="AE82" s="21">
        <v>-3828</v>
      </c>
      <c r="AH82" s="19"/>
      <c r="AI82" s="19"/>
    </row>
    <row r="83" spans="2:35" x14ac:dyDescent="0.3">
      <c r="B83" s="38"/>
      <c r="C83" s="6" t="s">
        <v>52</v>
      </c>
      <c r="G83" s="48">
        <f t="shared" ref="G83:L83" si="11">SUM(G81:G82)</f>
        <v>-69</v>
      </c>
      <c r="H83" s="48">
        <f t="shared" si="11"/>
        <v>-1901</v>
      </c>
      <c r="I83" s="48">
        <f t="shared" si="11"/>
        <v>-17943</v>
      </c>
      <c r="J83" s="48">
        <f t="shared" si="11"/>
        <v>8092</v>
      </c>
      <c r="K83" s="20">
        <f t="shared" si="11"/>
        <v>-4130</v>
      </c>
      <c r="L83" s="20">
        <f t="shared" si="11"/>
        <v>-8467</v>
      </c>
      <c r="M83" s="20">
        <v>586</v>
      </c>
      <c r="N83" s="20">
        <v>-5500</v>
      </c>
      <c r="O83" s="20">
        <v>1626</v>
      </c>
      <c r="P83" s="20">
        <v>3701</v>
      </c>
      <c r="Q83" s="20">
        <v>-8627</v>
      </c>
      <c r="R83" s="20">
        <v>3495</v>
      </c>
      <c r="S83" s="20">
        <v>195</v>
      </c>
      <c r="T83" s="20">
        <v>2628</v>
      </c>
      <c r="U83" s="20">
        <v>1740</v>
      </c>
      <c r="V83" s="20">
        <v>5049</v>
      </c>
      <c r="W83" s="20">
        <v>6845</v>
      </c>
      <c r="X83" s="20">
        <v>3929</v>
      </c>
      <c r="Y83" s="53"/>
      <c r="Z83" s="20">
        <v>-22448</v>
      </c>
      <c r="AA83" s="20">
        <v>413</v>
      </c>
      <c r="AB83" s="20">
        <v>-2309</v>
      </c>
      <c r="AC83" s="20">
        <v>17563</v>
      </c>
      <c r="AD83" s="20">
        <v>10738</v>
      </c>
      <c r="AE83" s="20">
        <v>17772</v>
      </c>
      <c r="AH83" s="19"/>
      <c r="AI83" s="19"/>
    </row>
    <row r="84" spans="2:35" x14ac:dyDescent="0.3">
      <c r="B84" s="38"/>
      <c r="C84" s="4" t="s">
        <v>136</v>
      </c>
      <c r="G84" s="36">
        <f t="shared" ref="G84:L84" si="12">G79-G83</f>
        <v>-22739</v>
      </c>
      <c r="H84" s="36">
        <f t="shared" si="12"/>
        <v>-23449</v>
      </c>
      <c r="I84" s="36">
        <f t="shared" si="12"/>
        <v>-13607</v>
      </c>
      <c r="J84" s="36">
        <f t="shared" si="12"/>
        <v>-6321</v>
      </c>
      <c r="K84" s="22">
        <f t="shared" si="12"/>
        <v>-16426</v>
      </c>
      <c r="L84" s="22">
        <f t="shared" si="12"/>
        <v>-28186</v>
      </c>
      <c r="M84" s="22">
        <v>-11748</v>
      </c>
      <c r="N84" s="22">
        <v>-20695</v>
      </c>
      <c r="O84" s="22">
        <v>11461</v>
      </c>
      <c r="P84" s="22">
        <v>9321</v>
      </c>
      <c r="Q84" s="22">
        <v>-46151</v>
      </c>
      <c r="R84" s="22">
        <v>2080</v>
      </c>
      <c r="S84" s="22">
        <v>10008</v>
      </c>
      <c r="T84" s="22">
        <v>7943</v>
      </c>
      <c r="U84" s="22">
        <v>10070</v>
      </c>
      <c r="V84" s="22">
        <v>16266</v>
      </c>
      <c r="W84" s="22">
        <v>33739</v>
      </c>
      <c r="X84" s="22">
        <v>5081</v>
      </c>
      <c r="Y84" s="53"/>
      <c r="Z84" s="22">
        <v>-64540</v>
      </c>
      <c r="AA84" s="22">
        <v>-11661</v>
      </c>
      <c r="AB84" s="22">
        <v>-26120</v>
      </c>
      <c r="AC84" s="22">
        <v>65156</v>
      </c>
      <c r="AD84" s="22">
        <v>61528</v>
      </c>
      <c r="AE84" s="22">
        <v>76109</v>
      </c>
      <c r="AH84" s="19"/>
      <c r="AI84" s="19"/>
    </row>
    <row r="85" spans="2:35" x14ac:dyDescent="0.3">
      <c r="B85" s="38"/>
      <c r="C85" s="6" t="s">
        <v>53</v>
      </c>
      <c r="G85" s="51"/>
      <c r="H85" s="51"/>
      <c r="I85" s="51"/>
      <c r="J85" s="51"/>
      <c r="K85" s="28"/>
      <c r="L85" s="28"/>
      <c r="M85" s="28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49"/>
      <c r="Z85" s="7"/>
      <c r="AA85" s="7"/>
      <c r="AB85" s="7"/>
      <c r="AC85" s="7"/>
      <c r="AD85" s="7"/>
      <c r="AE85" s="7"/>
      <c r="AH85" s="19"/>
      <c r="AI85" s="19"/>
    </row>
    <row r="86" spans="2:35" x14ac:dyDescent="0.3">
      <c r="B86" s="38"/>
      <c r="C86" s="14" t="s">
        <v>54</v>
      </c>
      <c r="G86" s="51"/>
      <c r="H86" s="51"/>
      <c r="I86" s="51"/>
      <c r="J86" s="51"/>
      <c r="K86" s="28"/>
      <c r="L86" s="28"/>
      <c r="M86" s="28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49"/>
      <c r="Z86" s="7"/>
      <c r="AA86" s="7"/>
      <c r="AB86" s="7"/>
      <c r="AC86" s="7"/>
      <c r="AD86" s="7"/>
      <c r="AE86" s="7"/>
      <c r="AH86" s="19"/>
      <c r="AI86" s="19"/>
    </row>
    <row r="87" spans="2:35" x14ac:dyDescent="0.3">
      <c r="B87" s="38"/>
      <c r="C87" s="13" t="s">
        <v>55</v>
      </c>
      <c r="G87" s="35">
        <v>5292</v>
      </c>
      <c r="H87" s="35">
        <v>-4802</v>
      </c>
      <c r="I87" s="35">
        <v>-6154</v>
      </c>
      <c r="J87" s="35">
        <v>-561</v>
      </c>
      <c r="K87" s="35">
        <v>-492</v>
      </c>
      <c r="L87" s="35">
        <v>-593</v>
      </c>
      <c r="M87" s="35">
        <v>972</v>
      </c>
      <c r="N87" s="21">
        <v>-1755</v>
      </c>
      <c r="O87" s="21">
        <v>2358</v>
      </c>
      <c r="P87" s="21">
        <v>1024</v>
      </c>
      <c r="Q87" s="21">
        <v>-1189</v>
      </c>
      <c r="R87" s="21">
        <v>739</v>
      </c>
      <c r="S87" s="21">
        <v>-1375</v>
      </c>
      <c r="T87" s="21">
        <v>234</v>
      </c>
      <c r="U87" s="21">
        <v>-266</v>
      </c>
      <c r="V87" s="21">
        <v>-139</v>
      </c>
      <c r="W87" s="21">
        <v>218</v>
      </c>
      <c r="X87" s="21">
        <v>571</v>
      </c>
      <c r="Y87" s="51"/>
      <c r="Z87" s="21">
        <v>-7800</v>
      </c>
      <c r="AA87" s="21">
        <v>2599</v>
      </c>
      <c r="AB87" s="21">
        <v>-1591</v>
      </c>
      <c r="AC87" s="21">
        <v>384</v>
      </c>
      <c r="AD87" s="21">
        <v>-3090</v>
      </c>
      <c r="AE87" s="21">
        <v>1974</v>
      </c>
      <c r="AH87" s="19"/>
      <c r="AI87" s="19"/>
    </row>
    <row r="88" spans="2:35" x14ac:dyDescent="0.3">
      <c r="B88" s="38"/>
      <c r="C88" s="13" t="s">
        <v>56</v>
      </c>
      <c r="G88" s="35">
        <v>4815</v>
      </c>
      <c r="H88" s="35">
        <v>-5268</v>
      </c>
      <c r="I88" s="35">
        <v>-2420</v>
      </c>
      <c r="J88" s="35">
        <v>6748</v>
      </c>
      <c r="K88" s="35">
        <v>2677</v>
      </c>
      <c r="L88" s="35">
        <v>-4474</v>
      </c>
      <c r="M88" s="35">
        <v>3351</v>
      </c>
      <c r="N88" s="21">
        <v>1535</v>
      </c>
      <c r="O88" s="21">
        <v>14782</v>
      </c>
      <c r="P88" s="21">
        <v>6564</v>
      </c>
      <c r="Q88" s="21">
        <v>5607</v>
      </c>
      <c r="R88" s="21">
        <v>-30293</v>
      </c>
      <c r="S88" s="21">
        <v>7308</v>
      </c>
      <c r="T88" s="21">
        <v>-3870</v>
      </c>
      <c r="U88" s="21">
        <v>1946</v>
      </c>
      <c r="V88" s="21">
        <v>8350</v>
      </c>
      <c r="W88" s="21">
        <v>-17851</v>
      </c>
      <c r="X88" s="21">
        <v>7171</v>
      </c>
      <c r="Y88" s="51"/>
      <c r="Z88" s="21">
        <v>2531</v>
      </c>
      <c r="AA88" s="21">
        <v>26232</v>
      </c>
      <c r="AB88" s="21">
        <v>-21248</v>
      </c>
      <c r="AC88" s="21">
        <v>-384</v>
      </c>
      <c r="AD88" s="21">
        <v>-1595</v>
      </c>
      <c r="AE88" s="21">
        <v>1886</v>
      </c>
      <c r="AH88" s="19"/>
      <c r="AI88" s="19"/>
    </row>
    <row r="89" spans="2:35" x14ac:dyDescent="0.3">
      <c r="B89" s="38"/>
      <c r="C89" s="13" t="s">
        <v>57</v>
      </c>
      <c r="G89" s="35">
        <v>-681</v>
      </c>
      <c r="H89" s="35">
        <v>-82</v>
      </c>
      <c r="I89" s="35">
        <v>351</v>
      </c>
      <c r="J89" s="35">
        <v>426</v>
      </c>
      <c r="K89" s="35">
        <v>509</v>
      </c>
      <c r="L89" s="35">
        <v>447</v>
      </c>
      <c r="M89" s="35">
        <v>506</v>
      </c>
      <c r="N89" s="21">
        <v>639</v>
      </c>
      <c r="O89" s="21">
        <v>846</v>
      </c>
      <c r="P89" s="21">
        <v>931</v>
      </c>
      <c r="Q89" s="21">
        <v>3366</v>
      </c>
      <c r="R89" s="21">
        <v>239</v>
      </c>
      <c r="S89" s="21">
        <v>138</v>
      </c>
      <c r="T89" s="21">
        <v>-290</v>
      </c>
      <c r="U89" s="21">
        <v>-565</v>
      </c>
      <c r="V89" s="21">
        <v>-203</v>
      </c>
      <c r="W89" s="21">
        <v>-316</v>
      </c>
      <c r="X89" s="21">
        <v>-376</v>
      </c>
      <c r="Y89" s="51"/>
      <c r="Z89" s="21">
        <v>1733</v>
      </c>
      <c r="AA89" s="21">
        <v>2922</v>
      </c>
      <c r="AB89" s="21">
        <v>3453</v>
      </c>
      <c r="AC89" s="21">
        <v>-1460</v>
      </c>
      <c r="AD89" s="21">
        <v>-922</v>
      </c>
      <c r="AE89" s="21">
        <v>-203</v>
      </c>
      <c r="AH89" s="19"/>
      <c r="AI89" s="19"/>
    </row>
    <row r="90" spans="2:35" x14ac:dyDescent="0.3">
      <c r="B90" s="38"/>
      <c r="C90" s="6" t="s">
        <v>53</v>
      </c>
      <c r="G90" s="48">
        <f t="shared" ref="G90:L90" si="13">SUM(G87:G89)</f>
        <v>9426</v>
      </c>
      <c r="H90" s="48">
        <f t="shared" si="13"/>
        <v>-10152</v>
      </c>
      <c r="I90" s="48">
        <f t="shared" si="13"/>
        <v>-8223</v>
      </c>
      <c r="J90" s="48">
        <f t="shared" si="13"/>
        <v>6613</v>
      </c>
      <c r="K90" s="20">
        <f t="shared" si="13"/>
        <v>2694</v>
      </c>
      <c r="L90" s="20">
        <f t="shared" si="13"/>
        <v>-4620</v>
      </c>
      <c r="M90" s="20">
        <v>4829</v>
      </c>
      <c r="N90" s="20">
        <v>419</v>
      </c>
      <c r="O90" s="20">
        <v>17986</v>
      </c>
      <c r="P90" s="20">
        <v>8519</v>
      </c>
      <c r="Q90" s="20">
        <v>7784</v>
      </c>
      <c r="R90" s="20">
        <v>-29315</v>
      </c>
      <c r="S90" s="20">
        <v>6071</v>
      </c>
      <c r="T90" s="20">
        <v>-3926</v>
      </c>
      <c r="U90" s="20">
        <v>1115</v>
      </c>
      <c r="V90" s="20">
        <v>8008</v>
      </c>
      <c r="W90" s="20">
        <v>-17949</v>
      </c>
      <c r="X90" s="20">
        <v>7366</v>
      </c>
      <c r="Y90" s="53"/>
      <c r="Z90" s="20">
        <v>-3536</v>
      </c>
      <c r="AA90" s="20">
        <v>31753</v>
      </c>
      <c r="AB90" s="20">
        <v>-19386</v>
      </c>
      <c r="AC90" s="20">
        <v>-1460</v>
      </c>
      <c r="AD90" s="20">
        <v>-5607</v>
      </c>
      <c r="AE90" s="20">
        <v>3657</v>
      </c>
      <c r="AH90" s="19"/>
      <c r="AI90" s="19"/>
    </row>
    <row r="91" spans="2:35" x14ac:dyDescent="0.3">
      <c r="B91" s="38"/>
      <c r="C91" s="4" t="s">
        <v>137</v>
      </c>
      <c r="G91" s="36">
        <f t="shared" ref="G91:M91" si="14">G84+G90</f>
        <v>-13313</v>
      </c>
      <c r="H91" s="36">
        <f t="shared" si="14"/>
        <v>-33601</v>
      </c>
      <c r="I91" s="36">
        <f t="shared" si="14"/>
        <v>-21830</v>
      </c>
      <c r="J91" s="36">
        <f t="shared" si="14"/>
        <v>292</v>
      </c>
      <c r="K91" s="22">
        <f t="shared" si="14"/>
        <v>-13732</v>
      </c>
      <c r="L91" s="22">
        <f t="shared" si="14"/>
        <v>-32806</v>
      </c>
      <c r="M91" s="22">
        <f t="shared" si="14"/>
        <v>-6919</v>
      </c>
      <c r="N91" s="22">
        <v>-20276</v>
      </c>
      <c r="O91" s="22">
        <v>29447</v>
      </c>
      <c r="P91" s="22">
        <v>17840</v>
      </c>
      <c r="Q91" s="22">
        <v>-38367</v>
      </c>
      <c r="R91" s="22">
        <v>-27235</v>
      </c>
      <c r="S91" s="22">
        <v>16079</v>
      </c>
      <c r="T91" s="22">
        <v>4017</v>
      </c>
      <c r="U91" s="22">
        <v>11185</v>
      </c>
      <c r="V91" s="22">
        <v>24274</v>
      </c>
      <c r="W91" s="22">
        <v>15790</v>
      </c>
      <c r="X91" s="22">
        <v>12447</v>
      </c>
      <c r="Y91" s="53"/>
      <c r="Z91" s="22">
        <v>-68076</v>
      </c>
      <c r="AA91" s="22">
        <v>20092</v>
      </c>
      <c r="AB91" s="22">
        <v>-45506</v>
      </c>
      <c r="AC91" s="22">
        <v>63696</v>
      </c>
      <c r="AD91" s="22">
        <v>55921</v>
      </c>
      <c r="AE91" s="22">
        <v>79766</v>
      </c>
      <c r="AH91" s="19"/>
      <c r="AI91" s="19"/>
    </row>
    <row r="92" spans="2:35" x14ac:dyDescent="0.3">
      <c r="B92" s="38"/>
      <c r="G92" s="62"/>
      <c r="I92" s="38"/>
      <c r="J92" s="38"/>
      <c r="O92" s="7"/>
      <c r="P92" s="7"/>
      <c r="Q92" s="7"/>
      <c r="R92" s="7"/>
      <c r="S92" s="7"/>
      <c r="T92" s="7"/>
      <c r="U92" s="7"/>
      <c r="V92" s="7"/>
      <c r="W92" s="7"/>
      <c r="X92" s="7"/>
      <c r="Y92" s="49"/>
      <c r="Z92" s="7"/>
      <c r="AA92" s="7"/>
      <c r="AB92" s="7"/>
      <c r="AC92" s="7"/>
      <c r="AD92" s="7"/>
      <c r="AE92" s="7"/>
      <c r="AH92" s="19"/>
      <c r="AI92" s="19"/>
    </row>
    <row r="93" spans="2:35" x14ac:dyDescent="0.3">
      <c r="B93" s="38"/>
      <c r="C93" s="1" t="s">
        <v>178</v>
      </c>
      <c r="G93" s="62"/>
      <c r="I93" s="38"/>
      <c r="J93" s="38"/>
      <c r="O93" s="7"/>
      <c r="P93" s="7"/>
      <c r="Q93" s="7"/>
      <c r="R93" s="7"/>
      <c r="S93" s="7"/>
      <c r="T93" s="7"/>
      <c r="U93" s="7"/>
      <c r="V93" s="7"/>
      <c r="W93" s="7"/>
      <c r="X93" s="7"/>
      <c r="Y93" s="49"/>
      <c r="Z93" s="7"/>
      <c r="AA93" s="7"/>
      <c r="AB93" s="7"/>
      <c r="AC93" s="7"/>
      <c r="AD93" s="7"/>
      <c r="AE93" s="7"/>
      <c r="AH93" s="19"/>
      <c r="AI93" s="19"/>
    </row>
    <row r="94" spans="2:35" x14ac:dyDescent="0.3">
      <c r="B94" s="38"/>
      <c r="G94" s="62"/>
      <c r="I94" s="38"/>
      <c r="J94" s="38"/>
      <c r="O94" s="7"/>
      <c r="P94" s="7"/>
      <c r="Q94" s="7"/>
      <c r="R94" s="7"/>
      <c r="S94" s="7"/>
      <c r="T94" s="7"/>
      <c r="U94" s="7"/>
      <c r="V94" s="7"/>
      <c r="W94" s="7"/>
      <c r="X94" s="7"/>
      <c r="Y94" s="49"/>
      <c r="Z94" s="7"/>
      <c r="AA94" s="7"/>
      <c r="AB94" s="7"/>
      <c r="AC94" s="7"/>
      <c r="AD94" s="7"/>
      <c r="AE94" s="7"/>
      <c r="AH94" s="19"/>
      <c r="AI94" s="19"/>
    </row>
    <row r="95" spans="2:35" x14ac:dyDescent="0.3">
      <c r="B95" s="38"/>
      <c r="C95" s="8" t="s">
        <v>58</v>
      </c>
      <c r="D95" s="9"/>
      <c r="E95" s="9"/>
      <c r="F95" s="9"/>
      <c r="G95" s="64"/>
      <c r="H95" s="52"/>
      <c r="I95" s="52"/>
      <c r="J95" s="52"/>
      <c r="K95" s="9"/>
      <c r="L95" s="9"/>
      <c r="M95" s="9"/>
      <c r="N95" s="9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55"/>
      <c r="Z95" s="30"/>
      <c r="AA95" s="30"/>
      <c r="AB95" s="30"/>
      <c r="AC95" s="30"/>
      <c r="AD95" s="30"/>
      <c r="AE95" s="30"/>
      <c r="AH95" s="19"/>
      <c r="AI95" s="19"/>
    </row>
    <row r="96" spans="2:35" ht="5.0999999999999996" customHeight="1" x14ac:dyDescent="0.3">
      <c r="B96" s="38"/>
      <c r="G96" s="62"/>
      <c r="I96" s="38"/>
      <c r="J96" s="38"/>
      <c r="O96" s="7"/>
      <c r="P96" s="7"/>
      <c r="Q96" s="7"/>
      <c r="R96" s="7"/>
      <c r="S96" s="7"/>
      <c r="T96" s="7"/>
      <c r="U96" s="7"/>
      <c r="V96" s="7"/>
      <c r="W96" s="7"/>
      <c r="X96" s="7"/>
      <c r="Y96" s="49"/>
      <c r="Z96" s="7"/>
      <c r="AA96" s="7"/>
      <c r="AB96" s="7"/>
      <c r="AC96" s="7"/>
      <c r="AD96" s="7"/>
      <c r="AE96" s="7"/>
      <c r="AH96" s="19"/>
      <c r="AI96" s="19"/>
    </row>
    <row r="97" spans="1:35" x14ac:dyDescent="0.3">
      <c r="B97" s="38"/>
      <c r="C97" s="1" t="s">
        <v>59</v>
      </c>
      <c r="G97" s="62"/>
      <c r="I97" s="38"/>
      <c r="J97" s="38"/>
      <c r="O97" s="7"/>
      <c r="P97" s="7"/>
      <c r="Q97" s="7"/>
      <c r="R97" s="7"/>
      <c r="S97" s="7"/>
      <c r="T97" s="7"/>
      <c r="U97" s="7"/>
      <c r="V97" s="7"/>
      <c r="W97" s="7"/>
      <c r="X97" s="7"/>
      <c r="Y97" s="49"/>
      <c r="Z97" s="7"/>
      <c r="AA97" s="7"/>
      <c r="AB97" s="7"/>
      <c r="AC97" s="7"/>
      <c r="AD97" s="7"/>
      <c r="AE97" s="7"/>
      <c r="AH97" s="19"/>
      <c r="AI97" s="19"/>
    </row>
    <row r="98" spans="1:35" x14ac:dyDescent="0.3">
      <c r="B98" s="38"/>
      <c r="C98" s="6" t="s">
        <v>60</v>
      </c>
      <c r="G98" s="62">
        <v>285388</v>
      </c>
      <c r="H98" s="37">
        <v>277736</v>
      </c>
      <c r="I98" s="37">
        <v>283775</v>
      </c>
      <c r="J98" s="37">
        <v>265733</v>
      </c>
      <c r="K98" s="18">
        <v>193253</v>
      </c>
      <c r="L98" s="18">
        <v>152925</v>
      </c>
      <c r="M98" s="18">
        <v>221323</v>
      </c>
      <c r="N98" s="18">
        <v>205253</v>
      </c>
      <c r="O98" s="18">
        <v>248613</v>
      </c>
      <c r="P98" s="18">
        <v>245880</v>
      </c>
      <c r="Q98" s="18">
        <v>76310</v>
      </c>
      <c r="R98" s="18">
        <v>226272</v>
      </c>
      <c r="S98" s="18">
        <v>233689</v>
      </c>
      <c r="T98" s="18">
        <v>239608</v>
      </c>
      <c r="U98" s="18">
        <v>266861</v>
      </c>
      <c r="V98" s="18">
        <v>267161</v>
      </c>
      <c r="W98" s="18">
        <v>237740</v>
      </c>
      <c r="X98" s="18">
        <v>226053</v>
      </c>
      <c r="Y98" s="53"/>
      <c r="Z98" s="18">
        <v>895686</v>
      </c>
      <c r="AA98" s="18">
        <v>921068.99</v>
      </c>
      <c r="AB98" s="18">
        <v>775879</v>
      </c>
      <c r="AC98" s="18">
        <v>997815</v>
      </c>
      <c r="AD98" s="18">
        <v>973701</v>
      </c>
      <c r="AE98" s="18">
        <v>951549</v>
      </c>
      <c r="AH98" s="19"/>
      <c r="AI98" s="19"/>
    </row>
    <row r="99" spans="1:35" x14ac:dyDescent="0.3">
      <c r="B99" s="38"/>
      <c r="C99" s="6" t="s">
        <v>61</v>
      </c>
      <c r="G99" s="62">
        <v>35613</v>
      </c>
      <c r="H99" s="35">
        <v>41128</v>
      </c>
      <c r="I99" s="35">
        <v>35474</v>
      </c>
      <c r="J99" s="35">
        <v>20042</v>
      </c>
      <c r="K99" s="21">
        <v>10186</v>
      </c>
      <c r="L99" s="21">
        <v>10490</v>
      </c>
      <c r="M99" s="21">
        <v>11871</v>
      </c>
      <c r="N99" s="21">
        <v>12673</v>
      </c>
      <c r="O99" s="21">
        <v>12714</v>
      </c>
      <c r="P99" s="21">
        <v>12523</v>
      </c>
      <c r="Q99" s="21">
        <v>5688</v>
      </c>
      <c r="R99" s="21">
        <v>13066</v>
      </c>
      <c r="S99" s="21">
        <v>16346</v>
      </c>
      <c r="T99" s="21">
        <v>11908</v>
      </c>
      <c r="U99" s="21">
        <v>14675</v>
      </c>
      <c r="V99" s="21">
        <v>20767</v>
      </c>
      <c r="W99" s="21">
        <v>11859</v>
      </c>
      <c r="X99" s="21">
        <v>12492</v>
      </c>
      <c r="Y99" s="51"/>
      <c r="Z99" s="21">
        <v>76192</v>
      </c>
      <c r="AA99" s="21">
        <v>49781</v>
      </c>
      <c r="AB99" s="21">
        <v>47008</v>
      </c>
      <c r="AC99" s="21">
        <v>59793</v>
      </c>
      <c r="AD99" s="21">
        <v>54635</v>
      </c>
      <c r="AE99" s="21">
        <v>48667</v>
      </c>
      <c r="AH99" s="19"/>
      <c r="AI99" s="19"/>
    </row>
    <row r="100" spans="1:35" x14ac:dyDescent="0.3">
      <c r="B100" s="38"/>
      <c r="C100" s="1" t="s">
        <v>62</v>
      </c>
      <c r="G100" s="48">
        <f t="shared" ref="G100:L100" si="15">SUM(G98:G99)</f>
        <v>321001</v>
      </c>
      <c r="H100" s="48">
        <f t="shared" si="15"/>
        <v>318864</v>
      </c>
      <c r="I100" s="48">
        <f t="shared" si="15"/>
        <v>319249</v>
      </c>
      <c r="J100" s="48">
        <f t="shared" si="15"/>
        <v>285775</v>
      </c>
      <c r="K100" s="20">
        <f t="shared" si="15"/>
        <v>203439</v>
      </c>
      <c r="L100" s="20">
        <f t="shared" si="15"/>
        <v>163415</v>
      </c>
      <c r="M100" s="20">
        <v>233194</v>
      </c>
      <c r="N100" s="20">
        <v>217926</v>
      </c>
      <c r="O100" s="20">
        <v>261327</v>
      </c>
      <c r="P100" s="20">
        <v>258403</v>
      </c>
      <c r="Q100" s="20">
        <v>81998</v>
      </c>
      <c r="R100" s="20">
        <v>239338</v>
      </c>
      <c r="S100" s="20">
        <v>250035</v>
      </c>
      <c r="T100" s="20">
        <v>251516</v>
      </c>
      <c r="U100" s="20">
        <v>281536</v>
      </c>
      <c r="V100" s="20">
        <v>287928</v>
      </c>
      <c r="W100" s="20">
        <v>249599</v>
      </c>
      <c r="X100" s="20">
        <v>238545</v>
      </c>
      <c r="Y100" s="53"/>
      <c r="Z100" s="20">
        <v>971878</v>
      </c>
      <c r="AA100" s="20">
        <v>970849.99</v>
      </c>
      <c r="AB100" s="20">
        <v>822887</v>
      </c>
      <c r="AC100" s="20">
        <v>1057608</v>
      </c>
      <c r="AD100" s="20">
        <v>1028336</v>
      </c>
      <c r="AE100" s="20">
        <v>1000216</v>
      </c>
      <c r="AH100" s="19"/>
      <c r="AI100" s="19"/>
    </row>
    <row r="101" spans="1:35" x14ac:dyDescent="0.3">
      <c r="B101" s="38"/>
      <c r="C101" s="6" t="s">
        <v>63</v>
      </c>
      <c r="G101" s="62">
        <v>36433</v>
      </c>
      <c r="H101" s="35">
        <v>37643</v>
      </c>
      <c r="I101" s="35">
        <v>37899</v>
      </c>
      <c r="J101" s="35">
        <v>32569</v>
      </c>
      <c r="K101" s="21">
        <v>31010</v>
      </c>
      <c r="L101" s="21">
        <v>25382</v>
      </c>
      <c r="M101" s="21">
        <v>31765</v>
      </c>
      <c r="N101" s="21">
        <v>29261</v>
      </c>
      <c r="O101" s="21">
        <v>35353</v>
      </c>
      <c r="P101" s="21">
        <v>32916</v>
      </c>
      <c r="Q101" s="21">
        <v>16584</v>
      </c>
      <c r="R101" s="21">
        <v>30487</v>
      </c>
      <c r="S101" s="21">
        <v>30879</v>
      </c>
      <c r="T101" s="21">
        <v>34099</v>
      </c>
      <c r="U101" s="21">
        <v>34453</v>
      </c>
      <c r="V101" s="21">
        <v>29551</v>
      </c>
      <c r="W101" s="21">
        <v>30960</v>
      </c>
      <c r="X101" s="21">
        <v>30120</v>
      </c>
      <c r="Y101" s="51"/>
      <c r="Z101" s="21">
        <v>126860</v>
      </c>
      <c r="AA101" s="21">
        <v>129295</v>
      </c>
      <c r="AB101" s="21">
        <v>112049</v>
      </c>
      <c r="AC101" s="21">
        <v>125084</v>
      </c>
      <c r="AD101" s="21">
        <v>124685</v>
      </c>
      <c r="AE101" s="21">
        <v>123317</v>
      </c>
      <c r="AH101" s="19"/>
      <c r="AI101" s="19"/>
    </row>
    <row r="102" spans="1:35" x14ac:dyDescent="0.3">
      <c r="B102" s="38"/>
      <c r="C102" s="1" t="s">
        <v>64</v>
      </c>
      <c r="G102" s="48">
        <f t="shared" ref="G102:L102" si="16">SUM(G100:G101)</f>
        <v>357434</v>
      </c>
      <c r="H102" s="48">
        <f t="shared" si="16"/>
        <v>356507</v>
      </c>
      <c r="I102" s="48">
        <f t="shared" si="16"/>
        <v>357148</v>
      </c>
      <c r="J102" s="48">
        <f t="shared" si="16"/>
        <v>318344</v>
      </c>
      <c r="K102" s="20">
        <f t="shared" si="16"/>
        <v>234449</v>
      </c>
      <c r="L102" s="20">
        <f t="shared" si="16"/>
        <v>188797</v>
      </c>
      <c r="M102" s="20">
        <v>264959</v>
      </c>
      <c r="N102" s="20">
        <v>247187</v>
      </c>
      <c r="O102" s="20">
        <v>296680</v>
      </c>
      <c r="P102" s="20">
        <v>291319</v>
      </c>
      <c r="Q102" s="20">
        <v>98582</v>
      </c>
      <c r="R102" s="20">
        <v>269825</v>
      </c>
      <c r="S102" s="20">
        <v>280914</v>
      </c>
      <c r="T102" s="20">
        <v>285615</v>
      </c>
      <c r="U102" s="20">
        <v>315989</v>
      </c>
      <c r="V102" s="20">
        <v>317479</v>
      </c>
      <c r="W102" s="20">
        <v>280559</v>
      </c>
      <c r="X102" s="20">
        <v>268665</v>
      </c>
      <c r="Y102" s="53"/>
      <c r="Z102" s="20">
        <v>1098738</v>
      </c>
      <c r="AA102" s="20">
        <v>1100144.99</v>
      </c>
      <c r="AB102" s="20">
        <v>934936</v>
      </c>
      <c r="AC102" s="20">
        <v>1182692</v>
      </c>
      <c r="AD102" s="20">
        <v>1153021</v>
      </c>
      <c r="AE102" s="20">
        <v>1123533</v>
      </c>
      <c r="AH102" s="19"/>
      <c r="AI102" s="19"/>
    </row>
    <row r="103" spans="1:35" x14ac:dyDescent="0.3">
      <c r="B103" s="38"/>
      <c r="G103" s="62"/>
      <c r="H103" s="49"/>
      <c r="I103" s="49"/>
      <c r="J103" s="4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49"/>
      <c r="Z103" s="7"/>
      <c r="AA103" s="7"/>
      <c r="AB103" s="7"/>
      <c r="AC103" s="7"/>
      <c r="AD103" s="7"/>
      <c r="AE103" s="7"/>
      <c r="AH103" s="19"/>
      <c r="AI103" s="19"/>
    </row>
    <row r="104" spans="1:35" x14ac:dyDescent="0.3">
      <c r="B104" s="38"/>
      <c r="C104" s="1" t="s">
        <v>59</v>
      </c>
      <c r="G104" s="62"/>
      <c r="H104" s="53"/>
      <c r="I104" s="53"/>
      <c r="J104" s="53"/>
      <c r="K104" s="27"/>
      <c r="L104" s="2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49"/>
      <c r="Z104" s="7"/>
      <c r="AA104" s="7"/>
      <c r="AB104" s="7"/>
      <c r="AC104" s="7"/>
      <c r="AD104" s="7"/>
      <c r="AE104" s="7"/>
      <c r="AH104" s="19"/>
      <c r="AI104" s="19"/>
    </row>
    <row r="105" spans="1:35" x14ac:dyDescent="0.3">
      <c r="B105" s="38"/>
      <c r="C105" s="6" t="s">
        <v>65</v>
      </c>
      <c r="G105" s="62">
        <v>301776</v>
      </c>
      <c r="H105" s="37">
        <v>305747</v>
      </c>
      <c r="I105" s="37">
        <v>290878</v>
      </c>
      <c r="J105" s="37">
        <v>269908</v>
      </c>
      <c r="K105" s="37">
        <v>173483</v>
      </c>
      <c r="L105" s="37">
        <v>160192</v>
      </c>
      <c r="M105" s="37">
        <v>215352.44</v>
      </c>
      <c r="N105" s="18">
        <v>209466</v>
      </c>
      <c r="O105" s="18">
        <v>242794</v>
      </c>
      <c r="P105" s="18">
        <v>245801</v>
      </c>
      <c r="Q105" s="18">
        <v>77137</v>
      </c>
      <c r="R105" s="18">
        <v>232176</v>
      </c>
      <c r="S105" s="18">
        <v>221223</v>
      </c>
      <c r="T105" s="18">
        <v>244566</v>
      </c>
      <c r="U105" s="18">
        <v>248004</v>
      </c>
      <c r="V105" s="18">
        <v>244716</v>
      </c>
      <c r="W105" s="18">
        <v>233632</v>
      </c>
      <c r="X105" s="18">
        <v>232269</v>
      </c>
      <c r="Y105" s="51"/>
      <c r="Z105" s="18">
        <v>894461</v>
      </c>
      <c r="AA105" s="18">
        <v>913413.42999999993</v>
      </c>
      <c r="AB105" s="18">
        <v>775102</v>
      </c>
      <c r="AC105" s="18">
        <v>958621</v>
      </c>
      <c r="AD105" s="18">
        <v>952450</v>
      </c>
      <c r="AE105" s="12"/>
      <c r="AH105" s="19"/>
      <c r="AI105" s="19"/>
    </row>
    <row r="106" spans="1:35" x14ac:dyDescent="0.3">
      <c r="B106" s="38"/>
      <c r="C106" s="6" t="s">
        <v>66</v>
      </c>
      <c r="G106" s="62">
        <v>19225</v>
      </c>
      <c r="H106" s="35">
        <v>13117</v>
      </c>
      <c r="I106" s="35">
        <v>28371</v>
      </c>
      <c r="J106" s="35">
        <v>15867</v>
      </c>
      <c r="K106" s="35">
        <v>29956</v>
      </c>
      <c r="L106" s="35">
        <v>3223</v>
      </c>
      <c r="M106" s="35">
        <v>17841.559999999998</v>
      </c>
      <c r="N106" s="21">
        <v>8460</v>
      </c>
      <c r="O106" s="21">
        <v>18533</v>
      </c>
      <c r="P106" s="21">
        <v>12602</v>
      </c>
      <c r="Q106" s="21">
        <v>4861</v>
      </c>
      <c r="R106" s="21">
        <v>7162</v>
      </c>
      <c r="S106" s="21">
        <v>28812</v>
      </c>
      <c r="T106" s="21">
        <v>6950</v>
      </c>
      <c r="U106" s="21">
        <v>33532</v>
      </c>
      <c r="V106" s="21">
        <v>43212</v>
      </c>
      <c r="W106" s="21">
        <v>15967</v>
      </c>
      <c r="X106" s="21">
        <v>6276</v>
      </c>
      <c r="Y106" s="51"/>
      <c r="Z106" s="21">
        <v>77417</v>
      </c>
      <c r="AA106" s="21">
        <v>57436.56</v>
      </c>
      <c r="AB106" s="21">
        <v>47785</v>
      </c>
      <c r="AC106" s="21">
        <v>98987</v>
      </c>
      <c r="AD106" s="21">
        <v>75886</v>
      </c>
      <c r="AE106" s="12"/>
      <c r="AH106" s="19"/>
      <c r="AI106" s="19"/>
    </row>
    <row r="107" spans="1:35" x14ac:dyDescent="0.3">
      <c r="B107" s="38"/>
      <c r="C107" s="1" t="s">
        <v>62</v>
      </c>
      <c r="G107" s="48">
        <f t="shared" ref="G107:L107" si="17">SUM(G105:G106)</f>
        <v>321001</v>
      </c>
      <c r="H107" s="48">
        <f t="shared" si="17"/>
        <v>318864</v>
      </c>
      <c r="I107" s="48">
        <f t="shared" si="17"/>
        <v>319249</v>
      </c>
      <c r="J107" s="48">
        <f t="shared" si="17"/>
        <v>285775</v>
      </c>
      <c r="K107" s="20">
        <f t="shared" si="17"/>
        <v>203439</v>
      </c>
      <c r="L107" s="20">
        <f t="shared" si="17"/>
        <v>163415</v>
      </c>
      <c r="M107" s="20">
        <v>233194</v>
      </c>
      <c r="N107" s="20">
        <v>217926</v>
      </c>
      <c r="O107" s="20">
        <v>261327</v>
      </c>
      <c r="P107" s="20">
        <v>258403</v>
      </c>
      <c r="Q107" s="20">
        <v>81998</v>
      </c>
      <c r="R107" s="20">
        <v>239338</v>
      </c>
      <c r="S107" s="20">
        <v>250035</v>
      </c>
      <c r="T107" s="20">
        <v>251516</v>
      </c>
      <c r="U107" s="20">
        <v>281536</v>
      </c>
      <c r="V107" s="20">
        <v>287928</v>
      </c>
      <c r="W107" s="20">
        <v>249599</v>
      </c>
      <c r="X107" s="20">
        <v>238545</v>
      </c>
      <c r="Y107" s="53"/>
      <c r="Z107" s="20">
        <v>971878</v>
      </c>
      <c r="AA107" s="20">
        <v>970849.99</v>
      </c>
      <c r="AB107" s="20">
        <v>822887</v>
      </c>
      <c r="AC107" s="20">
        <v>1057608</v>
      </c>
      <c r="AD107" s="20">
        <v>1028336</v>
      </c>
      <c r="AE107" s="31"/>
      <c r="AH107" s="19"/>
      <c r="AI107" s="19"/>
    </row>
    <row r="108" spans="1:35" x14ac:dyDescent="0.3">
      <c r="B108" s="38"/>
      <c r="G108" s="19"/>
      <c r="H108" s="54"/>
      <c r="I108" s="54"/>
      <c r="J108" s="38"/>
      <c r="L108" s="19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49"/>
      <c r="Z108" s="27"/>
      <c r="AA108" s="7"/>
      <c r="AB108" s="7"/>
      <c r="AC108" s="7"/>
      <c r="AD108" s="7"/>
      <c r="AE108" s="32"/>
      <c r="AH108" s="19"/>
      <c r="AI108" s="19"/>
    </row>
    <row r="109" spans="1:35" x14ac:dyDescent="0.3">
      <c r="B109" s="38"/>
      <c r="C109" s="8" t="s">
        <v>67</v>
      </c>
      <c r="D109" s="9"/>
      <c r="E109" s="9"/>
      <c r="F109" s="9"/>
      <c r="G109" s="9"/>
      <c r="H109" s="52"/>
      <c r="I109" s="52"/>
      <c r="J109" s="52"/>
      <c r="K109" s="9"/>
      <c r="L109" s="9"/>
      <c r="M109" s="9"/>
      <c r="N109" s="9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55"/>
      <c r="Z109" s="30"/>
      <c r="AA109" s="30"/>
      <c r="AB109" s="30"/>
      <c r="AC109" s="30"/>
      <c r="AD109" s="30"/>
      <c r="AE109" s="30"/>
      <c r="AH109" s="19"/>
      <c r="AI109" s="19"/>
    </row>
    <row r="110" spans="1:35" ht="5.0999999999999996" customHeight="1" x14ac:dyDescent="0.3">
      <c r="B110" s="38"/>
      <c r="I110" s="38"/>
      <c r="J110" s="38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49"/>
      <c r="Z110" s="7"/>
      <c r="AA110" s="7"/>
      <c r="AB110" s="7"/>
      <c r="AC110" s="7"/>
      <c r="AD110" s="7"/>
      <c r="AE110" s="7"/>
      <c r="AH110" s="19"/>
      <c r="AI110" s="19"/>
    </row>
    <row r="111" spans="1:35" x14ac:dyDescent="0.3">
      <c r="A111" s="38"/>
      <c r="B111" s="38"/>
      <c r="C111" s="4" t="s">
        <v>136</v>
      </c>
      <c r="G111" s="50">
        <v>-22739</v>
      </c>
      <c r="H111" s="50">
        <f>H84</f>
        <v>-23449</v>
      </c>
      <c r="I111" s="50">
        <v>-13607</v>
      </c>
      <c r="J111" s="50">
        <v>-6320.7273192028151</v>
      </c>
      <c r="K111" s="50">
        <v>-16426</v>
      </c>
      <c r="L111" s="23">
        <v>-28186</v>
      </c>
      <c r="M111" s="23">
        <v>-11748.34483860961</v>
      </c>
      <c r="N111" s="23">
        <v>-20695</v>
      </c>
      <c r="O111" s="23">
        <v>11461</v>
      </c>
      <c r="P111" s="23">
        <v>9321</v>
      </c>
      <c r="Q111" s="23">
        <v>-46151</v>
      </c>
      <c r="R111" s="23">
        <v>2080</v>
      </c>
      <c r="S111" s="23">
        <v>10008</v>
      </c>
      <c r="T111" s="23">
        <v>7943</v>
      </c>
      <c r="U111" s="23">
        <v>10070</v>
      </c>
      <c r="V111" s="23">
        <v>16266</v>
      </c>
      <c r="W111" s="23">
        <v>33739</v>
      </c>
      <c r="X111" s="23">
        <v>5081</v>
      </c>
      <c r="Y111" s="53"/>
      <c r="Z111" s="23">
        <v>-64539.727319202815</v>
      </c>
      <c r="AA111" s="23">
        <v>-11661.344838609606</v>
      </c>
      <c r="AB111" s="23">
        <v>-26120</v>
      </c>
      <c r="AC111" s="23">
        <v>65156</v>
      </c>
      <c r="AD111" s="23">
        <v>61528</v>
      </c>
      <c r="AE111" s="23">
        <v>76109</v>
      </c>
      <c r="AH111" s="19"/>
      <c r="AI111" s="19"/>
    </row>
    <row r="112" spans="1:35" x14ac:dyDescent="0.3">
      <c r="A112" s="38"/>
      <c r="B112" s="38"/>
      <c r="C112" s="6" t="s">
        <v>138</v>
      </c>
      <c r="G112" s="35">
        <v>-69</v>
      </c>
      <c r="H112" s="35">
        <v>-1901</v>
      </c>
      <c r="I112" s="35">
        <v>-17943</v>
      </c>
      <c r="J112" s="35">
        <v>8092</v>
      </c>
      <c r="K112" s="35">
        <v>-4130</v>
      </c>
      <c r="L112" s="35">
        <v>-8467</v>
      </c>
      <c r="M112" s="35">
        <v>586</v>
      </c>
      <c r="N112" s="21">
        <v>-5500</v>
      </c>
      <c r="O112" s="21">
        <v>1626</v>
      </c>
      <c r="P112" s="21">
        <v>3701</v>
      </c>
      <c r="Q112" s="21">
        <v>-8627</v>
      </c>
      <c r="R112" s="21">
        <v>3495</v>
      </c>
      <c r="S112" s="21">
        <v>195</v>
      </c>
      <c r="T112" s="21">
        <v>2628</v>
      </c>
      <c r="U112" s="21">
        <v>1740</v>
      </c>
      <c r="V112" s="21">
        <v>5049</v>
      </c>
      <c r="W112" s="21">
        <v>6845</v>
      </c>
      <c r="X112" s="21">
        <v>3929</v>
      </c>
      <c r="Y112" s="51"/>
      <c r="Z112" s="21">
        <v>-22448</v>
      </c>
      <c r="AA112" s="21">
        <v>413</v>
      </c>
      <c r="AB112" s="21">
        <v>-2309</v>
      </c>
      <c r="AC112" s="21">
        <v>17563</v>
      </c>
      <c r="AD112" s="21">
        <v>10738</v>
      </c>
      <c r="AE112" s="21">
        <v>17772</v>
      </c>
      <c r="AH112" s="19"/>
      <c r="AI112" s="19"/>
    </row>
    <row r="113" spans="1:35" x14ac:dyDescent="0.3">
      <c r="A113" s="38"/>
      <c r="B113" s="38"/>
      <c r="C113" s="6" t="s">
        <v>68</v>
      </c>
      <c r="G113" s="35">
        <v>11397</v>
      </c>
      <c r="H113" s="35">
        <v>9859</v>
      </c>
      <c r="I113" s="35">
        <v>8518</v>
      </c>
      <c r="J113" s="35">
        <v>7842</v>
      </c>
      <c r="K113" s="35">
        <v>7856</v>
      </c>
      <c r="L113" s="35">
        <v>7366</v>
      </c>
      <c r="M113" s="35">
        <v>6831</v>
      </c>
      <c r="N113" s="21">
        <v>19896</v>
      </c>
      <c r="O113" s="21">
        <v>9769</v>
      </c>
      <c r="P113" s="21">
        <v>9840</v>
      </c>
      <c r="Q113" s="21">
        <v>9430</v>
      </c>
      <c r="R113" s="21">
        <v>9545</v>
      </c>
      <c r="S113" s="21">
        <v>9612</v>
      </c>
      <c r="T113" s="21">
        <v>2931</v>
      </c>
      <c r="U113" s="21">
        <v>4177</v>
      </c>
      <c r="V113" s="21">
        <v>4480</v>
      </c>
      <c r="W113" s="21">
        <v>4234</v>
      </c>
      <c r="X113" s="21">
        <v>4373</v>
      </c>
      <c r="Y113" s="51"/>
      <c r="Z113" s="21">
        <v>31582</v>
      </c>
      <c r="AA113" s="21">
        <v>46336</v>
      </c>
      <c r="AB113" s="21">
        <v>31518</v>
      </c>
      <c r="AC113" s="21">
        <v>17264</v>
      </c>
      <c r="AD113" s="21">
        <v>27885</v>
      </c>
      <c r="AE113" s="21">
        <v>25835</v>
      </c>
      <c r="AH113" s="19"/>
      <c r="AI113" s="19"/>
    </row>
    <row r="114" spans="1:35" x14ac:dyDescent="0.3">
      <c r="A114" s="38"/>
      <c r="B114" s="38"/>
      <c r="C114" s="6" t="s">
        <v>69</v>
      </c>
      <c r="G114" s="35">
        <v>16915</v>
      </c>
      <c r="H114" s="35">
        <v>17271</v>
      </c>
      <c r="I114" s="35">
        <v>16358</v>
      </c>
      <c r="J114" s="35">
        <v>13028</v>
      </c>
      <c r="K114" s="35">
        <v>11991</v>
      </c>
      <c r="L114" s="35">
        <v>11967</v>
      </c>
      <c r="M114" s="35">
        <v>11737</v>
      </c>
      <c r="N114" s="21">
        <v>11512</v>
      </c>
      <c r="O114" s="21">
        <v>11356</v>
      </c>
      <c r="P114" s="21">
        <v>11395</v>
      </c>
      <c r="Q114" s="21">
        <v>10921</v>
      </c>
      <c r="R114" s="21">
        <v>10217</v>
      </c>
      <c r="S114" s="21">
        <v>9519</v>
      </c>
      <c r="T114" s="21">
        <v>9772</v>
      </c>
      <c r="U114" s="21">
        <v>8691</v>
      </c>
      <c r="V114" s="21">
        <v>8120</v>
      </c>
      <c r="W114" s="21">
        <v>8192</v>
      </c>
      <c r="X114" s="21">
        <v>8176</v>
      </c>
      <c r="Y114" s="51"/>
      <c r="Z114" s="21">
        <v>53344</v>
      </c>
      <c r="AA114" s="21">
        <v>46000</v>
      </c>
      <c r="AB114" s="21">
        <v>40429</v>
      </c>
      <c r="AC114" s="21">
        <v>33179</v>
      </c>
      <c r="AD114" s="21">
        <v>31830</v>
      </c>
      <c r="AE114" s="21">
        <v>25659</v>
      </c>
      <c r="AH114" s="19"/>
      <c r="AI114" s="19"/>
    </row>
    <row r="115" spans="1:35" x14ac:dyDescent="0.3">
      <c r="A115" s="38"/>
      <c r="B115" s="38"/>
      <c r="C115" s="6" t="s">
        <v>70</v>
      </c>
      <c r="G115" s="35">
        <v>4487</v>
      </c>
      <c r="H115" s="35">
        <v>4226</v>
      </c>
      <c r="I115" s="35">
        <v>4263</v>
      </c>
      <c r="J115" s="35">
        <v>3991</v>
      </c>
      <c r="K115" s="35">
        <v>3690</v>
      </c>
      <c r="L115" s="35">
        <v>3626</v>
      </c>
      <c r="M115" s="35">
        <v>3894</v>
      </c>
      <c r="N115" s="21">
        <v>3507</v>
      </c>
      <c r="O115" s="21">
        <v>3412</v>
      </c>
      <c r="P115" s="21">
        <v>3478</v>
      </c>
      <c r="Q115" s="35">
        <v>5096</v>
      </c>
      <c r="R115" s="21">
        <v>2766</v>
      </c>
      <c r="S115" s="21">
        <v>2396</v>
      </c>
      <c r="T115" s="21">
        <v>3271</v>
      </c>
      <c r="U115" s="21">
        <v>0</v>
      </c>
      <c r="V115" s="21">
        <v>0</v>
      </c>
      <c r="W115" s="21">
        <v>0</v>
      </c>
      <c r="X115" s="21">
        <v>0</v>
      </c>
      <c r="Y115" s="51"/>
      <c r="Z115" s="21">
        <v>15570</v>
      </c>
      <c r="AA115" s="21">
        <v>14291</v>
      </c>
      <c r="AB115" s="21">
        <v>13529</v>
      </c>
      <c r="AC115" s="21">
        <v>0</v>
      </c>
      <c r="AD115" s="21">
        <v>0</v>
      </c>
      <c r="AE115" s="21">
        <v>0</v>
      </c>
      <c r="AH115" s="19"/>
      <c r="AI115" s="19"/>
    </row>
    <row r="116" spans="1:35" x14ac:dyDescent="0.3">
      <c r="A116" s="38"/>
      <c r="B116" s="38"/>
      <c r="C116" s="6" t="s">
        <v>71</v>
      </c>
      <c r="G116" s="35">
        <v>7978</v>
      </c>
      <c r="H116" s="35">
        <v>7744</v>
      </c>
      <c r="I116" s="35">
        <v>7815</v>
      </c>
      <c r="J116" s="35">
        <v>6154</v>
      </c>
      <c r="K116" s="35">
        <v>5457</v>
      </c>
      <c r="L116" s="35">
        <v>5186</v>
      </c>
      <c r="M116" s="35">
        <v>4558.3448386096061</v>
      </c>
      <c r="N116" s="21">
        <v>4575</v>
      </c>
      <c r="O116" s="21">
        <v>4736</v>
      </c>
      <c r="P116" s="21">
        <v>4455</v>
      </c>
      <c r="Q116" s="21">
        <v>3289</v>
      </c>
      <c r="R116" s="21">
        <v>3443</v>
      </c>
      <c r="S116" s="21">
        <v>3322</v>
      </c>
      <c r="T116" s="21">
        <v>2383</v>
      </c>
      <c r="U116" s="21">
        <v>3280</v>
      </c>
      <c r="V116" s="21">
        <v>1700</v>
      </c>
      <c r="W116" s="21">
        <v>1470</v>
      </c>
      <c r="X116" s="21">
        <v>1741</v>
      </c>
      <c r="Y116" s="51"/>
      <c r="Z116" s="21">
        <v>24612</v>
      </c>
      <c r="AA116" s="21">
        <v>18324.344838609606</v>
      </c>
      <c r="AB116" s="21">
        <v>12437</v>
      </c>
      <c r="AC116" s="21">
        <v>8191</v>
      </c>
      <c r="AD116" s="21">
        <v>8628</v>
      </c>
      <c r="AE116" s="21">
        <v>6016</v>
      </c>
      <c r="AH116" s="19"/>
      <c r="AI116" s="19"/>
    </row>
    <row r="117" spans="1:35" x14ac:dyDescent="0.3">
      <c r="A117" s="38"/>
      <c r="B117" s="38"/>
      <c r="C117" s="4" t="s">
        <v>72</v>
      </c>
      <c r="G117" s="36">
        <f t="shared" ref="G117:L117" si="18">SUM(G111:G116)</f>
        <v>17969</v>
      </c>
      <c r="H117" s="36">
        <f t="shared" si="18"/>
        <v>13750</v>
      </c>
      <c r="I117" s="36">
        <f t="shared" si="18"/>
        <v>5404</v>
      </c>
      <c r="J117" s="36">
        <f t="shared" si="18"/>
        <v>32786.272680797185</v>
      </c>
      <c r="K117" s="36">
        <f t="shared" si="18"/>
        <v>8438</v>
      </c>
      <c r="L117" s="36">
        <f t="shared" si="18"/>
        <v>-8508</v>
      </c>
      <c r="M117" s="36">
        <v>15857.999999999996</v>
      </c>
      <c r="N117" s="22">
        <v>13295</v>
      </c>
      <c r="O117" s="22">
        <v>42360</v>
      </c>
      <c r="P117" s="22">
        <v>42190</v>
      </c>
      <c r="Q117" s="22">
        <v>-26042</v>
      </c>
      <c r="R117" s="22">
        <v>31546</v>
      </c>
      <c r="S117" s="22">
        <v>35052</v>
      </c>
      <c r="T117" s="22">
        <v>28928</v>
      </c>
      <c r="U117" s="22">
        <v>27958</v>
      </c>
      <c r="V117" s="22">
        <v>35615</v>
      </c>
      <c r="W117" s="22">
        <v>54480</v>
      </c>
      <c r="X117" s="22">
        <v>23300</v>
      </c>
      <c r="Y117" s="53"/>
      <c r="Z117" s="22">
        <v>38120.272680797185</v>
      </c>
      <c r="AA117" s="22">
        <v>113703</v>
      </c>
      <c r="AB117" s="22">
        <v>69484</v>
      </c>
      <c r="AC117" s="22">
        <v>141353</v>
      </c>
      <c r="AD117" s="22">
        <v>140609</v>
      </c>
      <c r="AE117" s="22">
        <v>151391</v>
      </c>
      <c r="AH117" s="19"/>
      <c r="AI117" s="19"/>
    </row>
    <row r="118" spans="1:35" x14ac:dyDescent="0.3">
      <c r="A118" s="38"/>
      <c r="B118" s="38"/>
      <c r="C118" s="6" t="s">
        <v>140</v>
      </c>
      <c r="G118" s="35">
        <v>137</v>
      </c>
      <c r="H118" s="35">
        <v>687</v>
      </c>
      <c r="I118" s="35">
        <v>1057</v>
      </c>
      <c r="J118" s="35">
        <v>632</v>
      </c>
      <c r="K118" s="35">
        <v>129</v>
      </c>
      <c r="L118" s="35">
        <v>-24</v>
      </c>
      <c r="M118" s="35">
        <v>37</v>
      </c>
      <c r="N118" s="21">
        <v>15</v>
      </c>
      <c r="O118" s="21">
        <v>-129</v>
      </c>
      <c r="P118" s="21">
        <v>593</v>
      </c>
      <c r="Q118" s="21">
        <v>431</v>
      </c>
      <c r="R118" s="21">
        <v>138</v>
      </c>
      <c r="S118" s="21">
        <v>277</v>
      </c>
      <c r="T118" s="21">
        <v>276</v>
      </c>
      <c r="U118" s="21">
        <v>665</v>
      </c>
      <c r="V118" s="21">
        <v>373</v>
      </c>
      <c r="W118" s="21">
        <v>-27</v>
      </c>
      <c r="X118" s="21">
        <v>-362</v>
      </c>
      <c r="Y118" s="51"/>
      <c r="Z118" s="21">
        <v>1794</v>
      </c>
      <c r="AA118" s="21">
        <v>516</v>
      </c>
      <c r="AB118" s="21">
        <v>1122</v>
      </c>
      <c r="AC118" s="21">
        <v>649</v>
      </c>
      <c r="AD118" s="21">
        <v>127</v>
      </c>
      <c r="AE118" s="21">
        <v>4237</v>
      </c>
      <c r="AH118" s="19"/>
      <c r="AI118" s="19"/>
    </row>
    <row r="119" spans="1:35" x14ac:dyDescent="0.3">
      <c r="A119" s="38"/>
      <c r="B119" s="38"/>
      <c r="C119" s="6" t="s">
        <v>73</v>
      </c>
      <c r="G119" s="35">
        <v>-2297</v>
      </c>
      <c r="H119" s="35">
        <v>-549</v>
      </c>
      <c r="I119" s="35">
        <v>-1854</v>
      </c>
      <c r="J119" s="35">
        <v>-1058</v>
      </c>
      <c r="K119" s="35">
        <v>-200</v>
      </c>
      <c r="L119" s="35">
        <v>417</v>
      </c>
      <c r="M119" s="35">
        <v>255</v>
      </c>
      <c r="N119" s="21">
        <v>522</v>
      </c>
      <c r="O119" s="21">
        <v>-256</v>
      </c>
      <c r="P119" s="21">
        <v>-426</v>
      </c>
      <c r="Q119" s="21">
        <v>-1806</v>
      </c>
      <c r="R119" s="21">
        <v>3585</v>
      </c>
      <c r="S119" s="21">
        <v>540</v>
      </c>
      <c r="T119" s="21">
        <v>619</v>
      </c>
      <c r="U119" s="21">
        <v>696</v>
      </c>
      <c r="V119" s="21">
        <v>526</v>
      </c>
      <c r="W119" s="21">
        <v>709</v>
      </c>
      <c r="X119" s="21">
        <v>299</v>
      </c>
      <c r="Y119" s="51"/>
      <c r="Z119" s="21">
        <v>-2695</v>
      </c>
      <c r="AA119" s="21">
        <v>95</v>
      </c>
      <c r="AB119" s="21">
        <v>2938</v>
      </c>
      <c r="AC119" s="21">
        <v>2230</v>
      </c>
      <c r="AD119" s="21">
        <v>5098</v>
      </c>
      <c r="AE119" s="21">
        <v>-11296</v>
      </c>
      <c r="AH119" s="19"/>
      <c r="AI119" s="19"/>
    </row>
    <row r="120" spans="1:35" x14ac:dyDescent="0.3">
      <c r="A120" s="38"/>
      <c r="B120" s="38"/>
      <c r="C120" s="6" t="s">
        <v>74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5">
        <v>0</v>
      </c>
      <c r="N120" s="21">
        <v>0</v>
      </c>
      <c r="O120" s="21">
        <v>0</v>
      </c>
      <c r="P120" s="21">
        <v>0</v>
      </c>
      <c r="Q120" s="21">
        <v>0</v>
      </c>
      <c r="R120" s="21">
        <v>-4238</v>
      </c>
      <c r="S120" s="21">
        <v>9986</v>
      </c>
      <c r="T120" s="21">
        <v>4253</v>
      </c>
      <c r="U120" s="21">
        <v>0</v>
      </c>
      <c r="V120" s="21">
        <v>0</v>
      </c>
      <c r="W120" s="21">
        <v>0</v>
      </c>
      <c r="X120" s="21">
        <v>0</v>
      </c>
      <c r="Y120" s="51"/>
      <c r="Z120" s="21">
        <v>0</v>
      </c>
      <c r="AA120" s="21">
        <v>0</v>
      </c>
      <c r="AB120" s="21">
        <v>10001</v>
      </c>
      <c r="AC120" s="21">
        <v>0</v>
      </c>
      <c r="AD120" s="21">
        <v>0</v>
      </c>
      <c r="AE120" s="21">
        <v>0</v>
      </c>
      <c r="AH120" s="19"/>
      <c r="AI120" s="19"/>
    </row>
    <row r="121" spans="1:35" x14ac:dyDescent="0.3">
      <c r="B121" s="38"/>
      <c r="C121" s="6" t="s">
        <v>163</v>
      </c>
      <c r="G121" s="35">
        <v>0</v>
      </c>
      <c r="H121" s="35">
        <v>0</v>
      </c>
      <c r="I121" s="35">
        <v>8185</v>
      </c>
      <c r="J121" s="35">
        <v>0</v>
      </c>
      <c r="K121" s="21">
        <v>0</v>
      </c>
      <c r="L121" s="21">
        <v>0</v>
      </c>
      <c r="M121" s="21">
        <v>0</v>
      </c>
      <c r="N121" s="21">
        <v>0</v>
      </c>
      <c r="O121" s="21">
        <v>0</v>
      </c>
      <c r="P121" s="21">
        <v>0</v>
      </c>
      <c r="Q121" s="21">
        <v>0</v>
      </c>
      <c r="R121" s="21">
        <v>0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51"/>
      <c r="Z121" s="21">
        <v>8185</v>
      </c>
      <c r="AA121" s="21">
        <v>0</v>
      </c>
      <c r="AB121" s="21">
        <v>0</v>
      </c>
      <c r="AC121" s="21">
        <v>0</v>
      </c>
      <c r="AD121" s="21">
        <v>0</v>
      </c>
      <c r="AE121" s="21">
        <v>0</v>
      </c>
      <c r="AH121" s="19"/>
      <c r="AI121" s="19"/>
    </row>
    <row r="122" spans="1:35" x14ac:dyDescent="0.3">
      <c r="B122" s="38"/>
      <c r="C122" s="6" t="s">
        <v>181</v>
      </c>
      <c r="G122" s="35">
        <v>20797</v>
      </c>
      <c r="H122" s="35">
        <v>0</v>
      </c>
      <c r="I122" s="35">
        <v>0</v>
      </c>
      <c r="J122" s="35">
        <v>0</v>
      </c>
      <c r="K122" s="35">
        <v>0</v>
      </c>
      <c r="L122" s="35">
        <v>0</v>
      </c>
      <c r="M122" s="35">
        <v>0</v>
      </c>
      <c r="N122" s="35">
        <v>0</v>
      </c>
      <c r="O122" s="35">
        <v>0</v>
      </c>
      <c r="P122" s="35">
        <v>0</v>
      </c>
      <c r="Q122" s="35">
        <v>0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5">
        <v>0</v>
      </c>
      <c r="AD122" s="35">
        <v>0</v>
      </c>
      <c r="AE122" s="35">
        <v>0</v>
      </c>
      <c r="AH122" s="19"/>
      <c r="AI122" s="19"/>
    </row>
    <row r="123" spans="1:35" x14ac:dyDescent="0.3">
      <c r="B123" s="38"/>
      <c r="C123" s="6" t="s">
        <v>173</v>
      </c>
      <c r="G123" s="35">
        <v>0</v>
      </c>
      <c r="H123" s="35">
        <v>2030</v>
      </c>
      <c r="I123" s="35">
        <v>0</v>
      </c>
      <c r="J123" s="35">
        <v>0</v>
      </c>
      <c r="K123" s="35">
        <v>0</v>
      </c>
      <c r="L123" s="35">
        <v>0</v>
      </c>
      <c r="M123" s="35">
        <v>0</v>
      </c>
      <c r="N123" s="35">
        <v>0</v>
      </c>
      <c r="O123" s="35">
        <v>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5">
        <v>0</v>
      </c>
      <c r="AD123" s="35">
        <v>0</v>
      </c>
      <c r="AE123" s="35">
        <v>0</v>
      </c>
      <c r="AH123" s="19"/>
      <c r="AI123" s="19"/>
    </row>
    <row r="124" spans="1:35" x14ac:dyDescent="0.3">
      <c r="B124" s="38"/>
      <c r="C124" s="6" t="s">
        <v>174</v>
      </c>
      <c r="G124" s="35">
        <v>-327</v>
      </c>
      <c r="H124" s="35">
        <v>1389</v>
      </c>
      <c r="I124" s="35">
        <v>0</v>
      </c>
      <c r="J124" s="35">
        <v>0</v>
      </c>
      <c r="K124" s="35">
        <v>0</v>
      </c>
      <c r="L124" s="35">
        <v>0</v>
      </c>
      <c r="M124" s="35">
        <v>0</v>
      </c>
      <c r="N124" s="35">
        <v>0</v>
      </c>
      <c r="O124" s="35">
        <v>0</v>
      </c>
      <c r="P124" s="35">
        <v>0</v>
      </c>
      <c r="Q124" s="35">
        <v>0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5">
        <v>0</v>
      </c>
      <c r="AD124" s="35">
        <v>0</v>
      </c>
      <c r="AE124" s="35">
        <v>0</v>
      </c>
      <c r="AH124" s="19"/>
      <c r="AI124" s="19"/>
    </row>
    <row r="125" spans="1:35" x14ac:dyDescent="0.3">
      <c r="A125" s="38"/>
      <c r="B125" s="38"/>
      <c r="C125" s="6" t="s">
        <v>75</v>
      </c>
      <c r="G125" s="35">
        <v>780</v>
      </c>
      <c r="H125" s="35">
        <v>0</v>
      </c>
      <c r="I125" s="35">
        <v>0</v>
      </c>
      <c r="J125" s="35">
        <v>0</v>
      </c>
      <c r="K125" s="35">
        <v>2363</v>
      </c>
      <c r="L125" s="35">
        <v>11</v>
      </c>
      <c r="M125" s="35">
        <v>7908</v>
      </c>
      <c r="N125" s="21">
        <v>6502</v>
      </c>
      <c r="O125" s="35" t="s">
        <v>144</v>
      </c>
      <c r="P125" s="35" t="s">
        <v>145</v>
      </c>
      <c r="Q125" s="21">
        <v>733</v>
      </c>
      <c r="R125" s="21">
        <v>0</v>
      </c>
      <c r="S125" s="21">
        <v>0</v>
      </c>
      <c r="T125" s="21">
        <v>0</v>
      </c>
      <c r="U125" s="21">
        <v>74</v>
      </c>
      <c r="V125" s="21">
        <v>284</v>
      </c>
      <c r="W125" s="21">
        <v>0</v>
      </c>
      <c r="X125" s="21">
        <v>0</v>
      </c>
      <c r="Y125" s="51"/>
      <c r="Z125" s="21">
        <v>2374</v>
      </c>
      <c r="AA125" s="21">
        <v>14653</v>
      </c>
      <c r="AB125" s="21">
        <v>733</v>
      </c>
      <c r="AC125" s="21">
        <v>358</v>
      </c>
      <c r="AD125" s="21">
        <v>3684</v>
      </c>
      <c r="AE125" s="21">
        <v>4198</v>
      </c>
      <c r="AH125" s="19"/>
      <c r="AI125" s="19"/>
    </row>
    <row r="126" spans="1:35" x14ac:dyDescent="0.3">
      <c r="A126" s="38"/>
      <c r="B126" s="38"/>
      <c r="C126" s="6" t="s">
        <v>76</v>
      </c>
      <c r="G126" s="35">
        <v>0</v>
      </c>
      <c r="H126" s="35">
        <v>0</v>
      </c>
      <c r="I126" s="35">
        <v>0</v>
      </c>
      <c r="J126" s="35">
        <v>0</v>
      </c>
      <c r="K126" s="35">
        <v>0</v>
      </c>
      <c r="L126" s="35">
        <v>0</v>
      </c>
      <c r="M126" s="35">
        <v>0</v>
      </c>
      <c r="N126" s="21">
        <v>0</v>
      </c>
      <c r="O126" s="21">
        <v>0</v>
      </c>
      <c r="P126" s="21">
        <v>0</v>
      </c>
      <c r="Q126" s="21">
        <v>0</v>
      </c>
      <c r="R126" s="21">
        <v>0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51"/>
      <c r="Z126" s="21">
        <v>0</v>
      </c>
      <c r="AA126" s="21">
        <v>0</v>
      </c>
      <c r="AB126" s="21">
        <v>0</v>
      </c>
      <c r="AC126" s="21">
        <v>0</v>
      </c>
      <c r="AD126" s="21">
        <v>6999</v>
      </c>
      <c r="AE126" s="21">
        <v>0</v>
      </c>
      <c r="AH126" s="19"/>
      <c r="AI126" s="19"/>
    </row>
    <row r="127" spans="1:35" x14ac:dyDescent="0.3">
      <c r="A127" s="38"/>
      <c r="B127" s="38"/>
      <c r="C127" s="6" t="s">
        <v>77</v>
      </c>
      <c r="G127" s="35">
        <v>0</v>
      </c>
      <c r="H127" s="35">
        <v>0</v>
      </c>
      <c r="I127" s="35">
        <v>0</v>
      </c>
      <c r="J127" s="35">
        <v>0</v>
      </c>
      <c r="K127" s="35">
        <v>0</v>
      </c>
      <c r="L127" s="35">
        <v>0</v>
      </c>
      <c r="M127" s="35">
        <v>0</v>
      </c>
      <c r="N127" s="21">
        <v>0</v>
      </c>
      <c r="O127" s="21">
        <v>0</v>
      </c>
      <c r="P127" s="21">
        <v>0</v>
      </c>
      <c r="Q127" s="21">
        <v>0</v>
      </c>
      <c r="R127" s="21">
        <v>0</v>
      </c>
      <c r="S127" s="21">
        <v>30</v>
      </c>
      <c r="T127" s="21">
        <v>-3373</v>
      </c>
      <c r="U127" s="21">
        <v>0</v>
      </c>
      <c r="V127" s="21">
        <v>0</v>
      </c>
      <c r="W127" s="21">
        <v>0</v>
      </c>
      <c r="X127" s="21">
        <v>0</v>
      </c>
      <c r="Y127" s="51"/>
      <c r="Z127" s="21">
        <v>0</v>
      </c>
      <c r="AA127" s="21">
        <v>0</v>
      </c>
      <c r="AB127" s="21">
        <v>-3343</v>
      </c>
      <c r="AC127" s="21">
        <v>0</v>
      </c>
      <c r="AD127" s="21">
        <v>0</v>
      </c>
      <c r="AE127" s="21">
        <v>0</v>
      </c>
      <c r="AH127" s="19"/>
      <c r="AI127" s="19"/>
    </row>
    <row r="128" spans="1:35" x14ac:dyDescent="0.3">
      <c r="A128" s="38"/>
      <c r="B128" s="38"/>
      <c r="C128" s="6" t="s">
        <v>158</v>
      </c>
      <c r="G128" s="35">
        <v>0</v>
      </c>
      <c r="H128" s="35">
        <v>0</v>
      </c>
      <c r="I128" s="35">
        <v>-219</v>
      </c>
      <c r="J128" s="35">
        <v>1287</v>
      </c>
      <c r="K128" s="35">
        <v>4032</v>
      </c>
      <c r="L128" s="35">
        <v>0</v>
      </c>
      <c r="M128" s="35">
        <v>0</v>
      </c>
      <c r="N128" s="21">
        <v>0</v>
      </c>
      <c r="O128" s="21">
        <v>0</v>
      </c>
      <c r="P128" s="21">
        <v>0</v>
      </c>
      <c r="Q128" s="21">
        <v>0</v>
      </c>
      <c r="R128" s="21">
        <v>0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51"/>
      <c r="Z128" s="21">
        <v>5100</v>
      </c>
      <c r="AA128" s="21">
        <v>0</v>
      </c>
      <c r="AB128" s="21">
        <v>0</v>
      </c>
      <c r="AC128" s="21">
        <v>0</v>
      </c>
      <c r="AD128" s="21">
        <v>0</v>
      </c>
      <c r="AE128" s="21">
        <v>0</v>
      </c>
      <c r="AH128" s="19"/>
      <c r="AI128" s="19"/>
    </row>
    <row r="129" spans="1:35" x14ac:dyDescent="0.3">
      <c r="A129" s="38"/>
      <c r="B129" s="38"/>
      <c r="C129" s="6" t="s">
        <v>78</v>
      </c>
      <c r="G129" s="35">
        <v>9139</v>
      </c>
      <c r="H129" s="35">
        <v>13228</v>
      </c>
      <c r="I129" s="35">
        <v>7863</v>
      </c>
      <c r="J129" s="35">
        <v>1152</v>
      </c>
      <c r="K129" s="35">
        <v>1688</v>
      </c>
      <c r="L129" s="35">
        <v>1164</v>
      </c>
      <c r="M129" s="35">
        <v>459</v>
      </c>
      <c r="N129" s="21">
        <v>1055</v>
      </c>
      <c r="O129" s="21">
        <v>2562</v>
      </c>
      <c r="P129" s="21">
        <v>1983</v>
      </c>
      <c r="Q129" s="21">
        <v>-468</v>
      </c>
      <c r="R129" s="21">
        <v>3510</v>
      </c>
      <c r="S129" s="21">
        <v>2334</v>
      </c>
      <c r="T129" s="21">
        <v>845</v>
      </c>
      <c r="U129" s="21">
        <v>-1064</v>
      </c>
      <c r="V129" s="21">
        <v>1679</v>
      </c>
      <c r="W129" s="21">
        <v>1779</v>
      </c>
      <c r="X129" s="21">
        <v>2058</v>
      </c>
      <c r="Y129" s="51"/>
      <c r="Z129" s="21">
        <v>11867</v>
      </c>
      <c r="AA129" s="21">
        <v>6059</v>
      </c>
      <c r="AB129" s="21">
        <v>6221</v>
      </c>
      <c r="AC129" s="21">
        <v>4452</v>
      </c>
      <c r="AD129" s="21">
        <v>10067</v>
      </c>
      <c r="AE129" s="21">
        <v>6164</v>
      </c>
      <c r="AH129" s="19"/>
      <c r="AI129" s="19"/>
    </row>
    <row r="130" spans="1:35" x14ac:dyDescent="0.3">
      <c r="A130" s="38"/>
      <c r="B130" s="38"/>
      <c r="C130" s="6" t="s">
        <v>79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21">
        <v>0</v>
      </c>
      <c r="O130" s="21">
        <v>0</v>
      </c>
      <c r="P130" s="21">
        <v>0</v>
      </c>
      <c r="Q130" s="21">
        <v>0</v>
      </c>
      <c r="R130" s="21">
        <v>0</v>
      </c>
      <c r="S130" s="21">
        <v>6816</v>
      </c>
      <c r="T130" s="21">
        <v>14049</v>
      </c>
      <c r="U130" s="21">
        <v>13445</v>
      </c>
      <c r="V130" s="21">
        <v>6833</v>
      </c>
      <c r="W130" s="21">
        <v>12849</v>
      </c>
      <c r="X130" s="21">
        <v>5420</v>
      </c>
      <c r="Y130" s="51"/>
      <c r="Z130" s="21">
        <v>0</v>
      </c>
      <c r="AA130" s="21">
        <v>0</v>
      </c>
      <c r="AB130" s="21">
        <v>20865</v>
      </c>
      <c r="AC130" s="21">
        <v>38547</v>
      </c>
      <c r="AD130" s="21">
        <v>0</v>
      </c>
      <c r="AE130" s="21">
        <v>0</v>
      </c>
      <c r="AH130" s="19"/>
      <c r="AI130" s="19"/>
    </row>
    <row r="131" spans="1:35" x14ac:dyDescent="0.3">
      <c r="A131" s="38"/>
      <c r="B131" s="38"/>
      <c r="C131" s="6" t="s">
        <v>80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21">
        <v>0</v>
      </c>
      <c r="O131" s="21">
        <v>0</v>
      </c>
      <c r="P131" s="21">
        <v>0</v>
      </c>
      <c r="Q131" s="21">
        <v>0</v>
      </c>
      <c r="R131" s="21">
        <v>0</v>
      </c>
      <c r="S131" s="21">
        <v>0</v>
      </c>
      <c r="T131" s="21">
        <v>0</v>
      </c>
      <c r="U131" s="21">
        <v>0</v>
      </c>
      <c r="V131" s="21">
        <v>0</v>
      </c>
      <c r="W131" s="21">
        <v>0</v>
      </c>
      <c r="X131" s="21">
        <v>0</v>
      </c>
      <c r="Y131" s="51"/>
      <c r="Z131" s="21">
        <v>0</v>
      </c>
      <c r="AA131" s="21">
        <v>0</v>
      </c>
      <c r="AB131" s="21">
        <v>0</v>
      </c>
      <c r="AC131" s="21">
        <v>0</v>
      </c>
      <c r="AD131" s="21">
        <v>-1065</v>
      </c>
      <c r="AE131" s="21">
        <v>0</v>
      </c>
      <c r="AH131" s="19"/>
      <c r="AI131" s="19"/>
    </row>
    <row r="132" spans="1:35" x14ac:dyDescent="0.3">
      <c r="A132" s="38"/>
      <c r="B132" s="38"/>
      <c r="C132" s="6" t="s">
        <v>81</v>
      </c>
      <c r="G132" s="35">
        <v>0</v>
      </c>
      <c r="H132" s="35">
        <v>0</v>
      </c>
      <c r="I132" s="35">
        <v>0</v>
      </c>
      <c r="J132" s="35">
        <v>0</v>
      </c>
      <c r="K132" s="35">
        <v>0</v>
      </c>
      <c r="L132" s="35">
        <v>0</v>
      </c>
      <c r="M132" s="35">
        <v>0</v>
      </c>
      <c r="N132" s="21">
        <v>0</v>
      </c>
      <c r="O132" s="21">
        <v>0</v>
      </c>
      <c r="P132" s="21">
        <v>0</v>
      </c>
      <c r="Q132" s="21">
        <v>0</v>
      </c>
      <c r="R132" s="21">
        <v>0</v>
      </c>
      <c r="S132" s="21">
        <v>0</v>
      </c>
      <c r="T132" s="21">
        <v>0</v>
      </c>
      <c r="U132" s="21">
        <v>413</v>
      </c>
      <c r="V132" s="21">
        <v>494</v>
      </c>
      <c r="W132" s="21">
        <v>-14980</v>
      </c>
      <c r="X132" s="21">
        <v>0</v>
      </c>
      <c r="Y132" s="51"/>
      <c r="Z132" s="21">
        <v>0</v>
      </c>
      <c r="AA132" s="21">
        <v>0</v>
      </c>
      <c r="AB132" s="21">
        <v>0</v>
      </c>
      <c r="AC132" s="21">
        <v>-14073</v>
      </c>
      <c r="AD132" s="21">
        <v>0</v>
      </c>
      <c r="AE132" s="21">
        <v>0</v>
      </c>
      <c r="AH132" s="19"/>
      <c r="AI132" s="19"/>
    </row>
    <row r="133" spans="1:35" x14ac:dyDescent="0.3">
      <c r="A133" s="38"/>
      <c r="B133" s="38"/>
      <c r="C133" s="6" t="s">
        <v>139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542</v>
      </c>
      <c r="N133" s="21">
        <v>7736</v>
      </c>
      <c r="O133" s="21">
        <v>0</v>
      </c>
      <c r="P133" s="21">
        <v>0</v>
      </c>
      <c r="Q133" s="21">
        <v>0</v>
      </c>
      <c r="R133" s="21">
        <v>0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51"/>
      <c r="Z133" s="21">
        <v>0</v>
      </c>
      <c r="AA133" s="21">
        <v>8278</v>
      </c>
      <c r="AB133" s="21">
        <v>0</v>
      </c>
      <c r="AC133" s="21">
        <v>0</v>
      </c>
      <c r="AD133" s="21">
        <v>0</v>
      </c>
      <c r="AE133" s="21">
        <v>0</v>
      </c>
      <c r="AH133" s="19"/>
      <c r="AI133" s="19"/>
    </row>
    <row r="134" spans="1:35" x14ac:dyDescent="0.3">
      <c r="A134" s="38"/>
      <c r="B134" s="38"/>
      <c r="C134" s="6" t="s">
        <v>182</v>
      </c>
      <c r="G134" s="35">
        <v>202</v>
      </c>
      <c r="H134" s="35">
        <v>-1026</v>
      </c>
      <c r="I134" s="35">
        <v>269</v>
      </c>
      <c r="J134" s="35">
        <v>826</v>
      </c>
      <c r="K134" s="35">
        <v>768</v>
      </c>
      <c r="L134" s="35">
        <v>713</v>
      </c>
      <c r="M134" s="35">
        <v>1044</v>
      </c>
      <c r="N134" s="21">
        <v>881</v>
      </c>
      <c r="O134" s="21">
        <v>0</v>
      </c>
      <c r="P134" s="21">
        <v>0</v>
      </c>
      <c r="Q134" s="21">
        <v>0</v>
      </c>
      <c r="R134" s="21">
        <v>0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51"/>
      <c r="Z134" s="21">
        <v>2576</v>
      </c>
      <c r="AA134" s="21">
        <v>1925</v>
      </c>
      <c r="AB134" s="21">
        <v>0</v>
      </c>
      <c r="AC134" s="21">
        <v>0</v>
      </c>
      <c r="AD134" s="21">
        <v>0</v>
      </c>
      <c r="AE134" s="21">
        <v>0</v>
      </c>
      <c r="AH134" s="19"/>
      <c r="AI134" s="19"/>
    </row>
    <row r="135" spans="1:35" x14ac:dyDescent="0.3">
      <c r="A135" s="38"/>
      <c r="B135" s="38"/>
      <c r="C135" s="6" t="s">
        <v>129</v>
      </c>
      <c r="G135" s="35">
        <v>0</v>
      </c>
      <c r="H135" s="35">
        <v>0</v>
      </c>
      <c r="I135" s="35">
        <v>0</v>
      </c>
      <c r="J135" s="35">
        <v>0</v>
      </c>
      <c r="K135" s="35">
        <v>0</v>
      </c>
      <c r="L135" s="21">
        <v>0</v>
      </c>
      <c r="M135" s="21">
        <v>3553</v>
      </c>
      <c r="N135" s="21">
        <v>0</v>
      </c>
      <c r="O135" s="21">
        <v>0</v>
      </c>
      <c r="P135" s="21">
        <v>0</v>
      </c>
      <c r="Q135" s="21">
        <v>0</v>
      </c>
      <c r="R135" s="21">
        <v>0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51"/>
      <c r="Z135" s="21">
        <v>0</v>
      </c>
      <c r="AA135" s="21">
        <v>3553</v>
      </c>
      <c r="AB135" s="21">
        <v>0</v>
      </c>
      <c r="AC135" s="21">
        <v>0</v>
      </c>
      <c r="AD135" s="21">
        <v>0</v>
      </c>
      <c r="AE135" s="21">
        <v>0</v>
      </c>
      <c r="AH135" s="19"/>
      <c r="AI135" s="19"/>
    </row>
    <row r="136" spans="1:35" x14ac:dyDescent="0.3">
      <c r="A136" s="38"/>
      <c r="B136" s="38"/>
      <c r="C136" s="6" t="s">
        <v>82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  <c r="Q136" s="21">
        <v>0</v>
      </c>
      <c r="R136" s="21">
        <v>0</v>
      </c>
      <c r="S136" s="21">
        <v>0</v>
      </c>
      <c r="T136" s="21">
        <v>0</v>
      </c>
      <c r="U136" s="21">
        <v>0</v>
      </c>
      <c r="V136" s="21">
        <v>0</v>
      </c>
      <c r="W136" s="21">
        <v>-8606</v>
      </c>
      <c r="X136" s="21">
        <v>427</v>
      </c>
      <c r="Y136" s="51"/>
      <c r="Z136" s="21">
        <v>0</v>
      </c>
      <c r="AA136" s="21">
        <v>0</v>
      </c>
      <c r="AB136" s="21">
        <v>0</v>
      </c>
      <c r="AC136" s="21">
        <v>-8179</v>
      </c>
      <c r="AD136" s="21">
        <v>-591</v>
      </c>
      <c r="AE136" s="21">
        <v>-755</v>
      </c>
      <c r="AH136" s="19"/>
      <c r="AI136" s="19"/>
    </row>
    <row r="137" spans="1:35" x14ac:dyDescent="0.3">
      <c r="A137" s="38"/>
      <c r="B137" s="38"/>
      <c r="C137" s="6" t="s">
        <v>83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  <c r="Q137" s="21">
        <v>0</v>
      </c>
      <c r="R137" s="21">
        <v>0</v>
      </c>
      <c r="S137" s="21">
        <v>0</v>
      </c>
      <c r="T137" s="21">
        <v>0</v>
      </c>
      <c r="U137" s="21">
        <v>0</v>
      </c>
      <c r="V137" s="21">
        <v>0</v>
      </c>
      <c r="W137" s="21">
        <v>0</v>
      </c>
      <c r="X137" s="21">
        <v>0</v>
      </c>
      <c r="Y137" s="51"/>
      <c r="Z137" s="21">
        <v>0</v>
      </c>
      <c r="AA137" s="21">
        <v>0</v>
      </c>
      <c r="AB137" s="21">
        <v>0</v>
      </c>
      <c r="AC137" s="21">
        <v>0</v>
      </c>
      <c r="AD137" s="21">
        <v>0</v>
      </c>
      <c r="AE137" s="21">
        <v>8300</v>
      </c>
      <c r="AH137" s="19"/>
      <c r="AI137" s="19"/>
    </row>
    <row r="138" spans="1:35" x14ac:dyDescent="0.3">
      <c r="A138" s="38"/>
      <c r="B138" s="38"/>
      <c r="C138" s="6" t="s">
        <v>150</v>
      </c>
      <c r="G138" s="35">
        <v>1124</v>
      </c>
      <c r="H138" s="35">
        <v>40</v>
      </c>
      <c r="I138" s="35">
        <v>-847</v>
      </c>
      <c r="J138" s="35">
        <v>-57</v>
      </c>
      <c r="K138" s="35">
        <v>-1168</v>
      </c>
      <c r="L138" s="21">
        <v>1574</v>
      </c>
      <c r="M138" s="21">
        <v>848</v>
      </c>
      <c r="N138" s="21">
        <v>-801</v>
      </c>
      <c r="O138" s="21">
        <v>-3004</v>
      </c>
      <c r="P138" s="21">
        <v>-2712</v>
      </c>
      <c r="Q138" s="21">
        <v>3838</v>
      </c>
      <c r="R138" s="21">
        <v>-1190</v>
      </c>
      <c r="S138" s="21">
        <v>-4828</v>
      </c>
      <c r="T138" s="21">
        <v>-2421</v>
      </c>
      <c r="U138" s="21">
        <v>-3405</v>
      </c>
      <c r="V138" s="21">
        <v>-1999</v>
      </c>
      <c r="W138" s="21">
        <v>-2139</v>
      </c>
      <c r="X138" s="21">
        <v>-1430</v>
      </c>
      <c r="Y138" s="51"/>
      <c r="Z138" s="21">
        <v>-498</v>
      </c>
      <c r="AA138" s="21">
        <v>-5669</v>
      </c>
      <c r="AB138" s="21">
        <v>-4601</v>
      </c>
      <c r="AC138" s="21">
        <v>-8973</v>
      </c>
      <c r="AD138" s="21">
        <v>-6312</v>
      </c>
      <c r="AE138" s="21">
        <v>-10227</v>
      </c>
      <c r="AH138" s="19"/>
      <c r="AI138" s="19"/>
    </row>
    <row r="139" spans="1:35" x14ac:dyDescent="0.3">
      <c r="A139" s="38"/>
      <c r="B139" s="38"/>
      <c r="C139" s="6" t="s">
        <v>84</v>
      </c>
      <c r="G139" s="35">
        <v>979</v>
      </c>
      <c r="H139" s="35">
        <v>1016</v>
      </c>
      <c r="I139" s="35">
        <v>2020</v>
      </c>
      <c r="J139" s="35">
        <v>1141</v>
      </c>
      <c r="K139" s="35">
        <v>1472</v>
      </c>
      <c r="L139" s="21">
        <v>-678</v>
      </c>
      <c r="M139" s="21">
        <v>2230</v>
      </c>
      <c r="N139" s="21">
        <v>2096</v>
      </c>
      <c r="O139" s="21">
        <v>4616</v>
      </c>
      <c r="P139" s="21">
        <v>4219</v>
      </c>
      <c r="Q139" s="21">
        <v>-1433</v>
      </c>
      <c r="R139" s="21">
        <v>2311</v>
      </c>
      <c r="S139" s="21">
        <v>3485</v>
      </c>
      <c r="T139" s="21">
        <v>3611</v>
      </c>
      <c r="U139" s="21">
        <v>4637</v>
      </c>
      <c r="V139" s="21">
        <v>3116</v>
      </c>
      <c r="W139" s="21">
        <v>3402</v>
      </c>
      <c r="X139" s="21">
        <v>2898</v>
      </c>
      <c r="Y139" s="51"/>
      <c r="Z139" s="21">
        <v>3955</v>
      </c>
      <c r="AA139" s="21">
        <v>13161</v>
      </c>
      <c r="AB139" s="21">
        <v>7974</v>
      </c>
      <c r="AC139" s="21">
        <v>14053</v>
      </c>
      <c r="AD139" s="21">
        <v>13490</v>
      </c>
      <c r="AE139" s="21">
        <v>13164</v>
      </c>
      <c r="AH139" s="19"/>
      <c r="AI139" s="19"/>
    </row>
    <row r="140" spans="1:35" x14ac:dyDescent="0.3">
      <c r="A140" s="38"/>
      <c r="B140" s="38"/>
      <c r="C140" s="6" t="s">
        <v>85</v>
      </c>
      <c r="G140" s="35">
        <v>-6771</v>
      </c>
      <c r="H140" s="35">
        <v>-6645</v>
      </c>
      <c r="I140" s="35">
        <v>-6660</v>
      </c>
      <c r="J140" s="35">
        <v>-6457</v>
      </c>
      <c r="K140" s="35">
        <v>-6026</v>
      </c>
      <c r="L140" s="21">
        <v>-5984</v>
      </c>
      <c r="M140" s="21">
        <v>-5867</v>
      </c>
      <c r="N140" s="21">
        <v>-5851</v>
      </c>
      <c r="O140" s="21">
        <v>-5507</v>
      </c>
      <c r="P140" s="21">
        <v>-5690</v>
      </c>
      <c r="Q140" s="21">
        <v>-5763</v>
      </c>
      <c r="R140" s="21">
        <v>-5813</v>
      </c>
      <c r="S140" s="21">
        <v>-5602</v>
      </c>
      <c r="T140" s="21">
        <v>-5190</v>
      </c>
      <c r="U140" s="21">
        <v>0</v>
      </c>
      <c r="V140" s="21">
        <v>0</v>
      </c>
      <c r="W140" s="21">
        <v>0</v>
      </c>
      <c r="X140" s="21">
        <v>0</v>
      </c>
      <c r="Y140" s="51"/>
      <c r="Z140" s="21">
        <v>-25127</v>
      </c>
      <c r="AA140" s="21">
        <v>-22915</v>
      </c>
      <c r="AB140" s="21">
        <v>-22368</v>
      </c>
      <c r="AC140" s="21">
        <v>0</v>
      </c>
      <c r="AD140" s="21">
        <v>0</v>
      </c>
      <c r="AE140" s="21">
        <v>0</v>
      </c>
      <c r="AH140" s="19"/>
      <c r="AI140" s="19"/>
    </row>
    <row r="141" spans="1:35" x14ac:dyDescent="0.3">
      <c r="A141" s="38"/>
      <c r="B141" s="38"/>
      <c r="C141" s="4" t="s">
        <v>86</v>
      </c>
      <c r="G141" s="36">
        <f t="shared" ref="G141:L141" si="19">SUM(G117:G140)</f>
        <v>41732</v>
      </c>
      <c r="H141" s="36">
        <f t="shared" si="19"/>
        <v>23920</v>
      </c>
      <c r="I141" s="36">
        <f t="shared" si="19"/>
        <v>15218</v>
      </c>
      <c r="J141" s="36">
        <f t="shared" si="19"/>
        <v>30252.272680797185</v>
      </c>
      <c r="K141" s="36">
        <f t="shared" si="19"/>
        <v>11496</v>
      </c>
      <c r="L141" s="36">
        <f t="shared" si="19"/>
        <v>-11315</v>
      </c>
      <c r="M141" s="36">
        <v>26866.999999999996</v>
      </c>
      <c r="N141" s="36">
        <v>25450</v>
      </c>
      <c r="O141" s="36">
        <v>40802</v>
      </c>
      <c r="P141" s="36">
        <v>40240</v>
      </c>
      <c r="Q141" s="22">
        <v>-30510</v>
      </c>
      <c r="R141" s="22">
        <v>29849</v>
      </c>
      <c r="S141" s="22">
        <v>48090</v>
      </c>
      <c r="T141" s="22">
        <v>41597</v>
      </c>
      <c r="U141" s="22">
        <v>43419</v>
      </c>
      <c r="V141" s="22">
        <v>46921</v>
      </c>
      <c r="W141" s="22">
        <v>47467</v>
      </c>
      <c r="X141" s="22">
        <v>32610</v>
      </c>
      <c r="Y141" s="53"/>
      <c r="Z141" s="22">
        <v>45651.272680797185</v>
      </c>
      <c r="AA141" s="22">
        <v>133359</v>
      </c>
      <c r="AB141" s="22">
        <v>89026</v>
      </c>
      <c r="AC141" s="22">
        <v>170417</v>
      </c>
      <c r="AD141" s="22">
        <v>172106</v>
      </c>
      <c r="AE141" s="22">
        <v>165176</v>
      </c>
      <c r="AH141" s="19"/>
      <c r="AI141" s="19"/>
    </row>
    <row r="142" spans="1:35" x14ac:dyDescent="0.3">
      <c r="A142" s="38"/>
      <c r="B142" s="38"/>
      <c r="C142" s="1" t="s">
        <v>146</v>
      </c>
      <c r="I142" s="38"/>
      <c r="J142" s="38"/>
      <c r="K142" s="38"/>
      <c r="O142" s="33"/>
      <c r="P142" s="7"/>
      <c r="Q142" s="7"/>
      <c r="R142" s="7"/>
      <c r="S142" s="7"/>
      <c r="T142" s="7"/>
      <c r="U142" s="7"/>
      <c r="V142" s="7"/>
      <c r="W142" s="7"/>
      <c r="X142" s="7"/>
      <c r="Y142" s="49"/>
      <c r="Z142" s="7"/>
      <c r="AA142" s="7"/>
      <c r="AB142" s="7"/>
      <c r="AC142" s="34"/>
      <c r="AD142" s="34"/>
      <c r="AE142" s="34"/>
      <c r="AH142" s="19"/>
      <c r="AI142" s="19"/>
    </row>
    <row r="143" spans="1:35" x14ac:dyDescent="0.3">
      <c r="A143" s="38"/>
      <c r="B143" s="38"/>
      <c r="H143" s="54"/>
      <c r="I143" s="54"/>
      <c r="J143" s="54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49"/>
      <c r="Z143" s="7"/>
      <c r="AA143" s="7"/>
      <c r="AB143" s="7"/>
      <c r="AC143" s="7"/>
      <c r="AD143" s="7"/>
      <c r="AE143" s="7"/>
      <c r="AH143" s="19"/>
      <c r="AI143" s="19"/>
    </row>
    <row r="144" spans="1:35" x14ac:dyDescent="0.3">
      <c r="B144" s="38"/>
      <c r="C144" s="2" t="s">
        <v>87</v>
      </c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49"/>
      <c r="Z144" s="29"/>
      <c r="AA144" s="29"/>
      <c r="AB144" s="29"/>
      <c r="AC144" s="29"/>
      <c r="AD144" s="29"/>
      <c r="AE144" s="29"/>
      <c r="AH144" s="19"/>
      <c r="AI144" s="19"/>
    </row>
    <row r="145" spans="2:35" ht="5.0999999999999996" customHeight="1" x14ac:dyDescent="0.3">
      <c r="B145" s="38"/>
      <c r="I145" s="38"/>
      <c r="J145" s="38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49"/>
      <c r="Z145" s="7"/>
      <c r="AA145" s="7"/>
      <c r="AB145" s="7"/>
      <c r="AC145" s="7"/>
      <c r="AD145" s="7"/>
      <c r="AE145" s="7"/>
      <c r="AH145" s="19"/>
      <c r="AI145" s="19"/>
    </row>
    <row r="146" spans="2:35" x14ac:dyDescent="0.3">
      <c r="B146" s="38"/>
      <c r="C146" s="1" t="s">
        <v>2</v>
      </c>
      <c r="I146" s="38"/>
      <c r="J146" s="38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49"/>
      <c r="Z146" s="7"/>
      <c r="AA146" s="7"/>
      <c r="AB146" s="7"/>
      <c r="AC146" s="7"/>
      <c r="AD146" s="7"/>
      <c r="AE146" s="7"/>
      <c r="AH146" s="19"/>
      <c r="AI146" s="19"/>
    </row>
    <row r="147" spans="2:35" ht="5.0999999999999996" customHeight="1" x14ac:dyDescent="0.3">
      <c r="B147" s="38"/>
      <c r="I147" s="38"/>
      <c r="J147" s="38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49"/>
      <c r="Z147" s="7"/>
      <c r="AA147" s="7"/>
      <c r="AB147" s="7"/>
      <c r="AC147" s="7"/>
      <c r="AD147" s="7"/>
      <c r="AE147" s="7"/>
      <c r="AH147" s="19"/>
      <c r="AI147" s="19"/>
    </row>
    <row r="148" spans="2:35" ht="5.0999999999999996" customHeight="1" x14ac:dyDescent="0.3">
      <c r="B148" s="38"/>
      <c r="I148" s="38"/>
      <c r="J148" s="38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49"/>
      <c r="Z148" s="7"/>
      <c r="AA148" s="7"/>
      <c r="AB148" s="7"/>
      <c r="AC148" s="7"/>
      <c r="AD148" s="7"/>
      <c r="AE148" s="7"/>
      <c r="AH148" s="19"/>
      <c r="AI148" s="19"/>
    </row>
    <row r="149" spans="2:35" x14ac:dyDescent="0.3">
      <c r="B149" s="38"/>
      <c r="C149" s="4" t="s">
        <v>88</v>
      </c>
      <c r="I149" s="38"/>
      <c r="J149" s="38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49"/>
      <c r="Z149" s="7"/>
      <c r="AA149" s="7"/>
      <c r="AB149" s="7"/>
      <c r="AC149" s="7"/>
      <c r="AD149" s="7"/>
      <c r="AE149" s="7"/>
      <c r="AH149" s="19"/>
      <c r="AI149" s="19"/>
    </row>
    <row r="150" spans="2:35" x14ac:dyDescent="0.3">
      <c r="B150" s="38"/>
      <c r="C150" s="6" t="s">
        <v>136</v>
      </c>
      <c r="G150" s="37">
        <v>-22739</v>
      </c>
      <c r="H150" s="37">
        <v>-23449</v>
      </c>
      <c r="I150" s="37">
        <f>I111</f>
        <v>-13607</v>
      </c>
      <c r="J150" s="37">
        <v>-6321</v>
      </c>
      <c r="K150" s="18">
        <v>-16426</v>
      </c>
      <c r="L150" s="18">
        <v>-28186</v>
      </c>
      <c r="M150" s="18">
        <v>-11748</v>
      </c>
      <c r="N150" s="18">
        <v>-20695</v>
      </c>
      <c r="O150" s="18">
        <v>11461</v>
      </c>
      <c r="P150" s="18">
        <v>9321</v>
      </c>
      <c r="Q150" s="18">
        <v>-46151</v>
      </c>
      <c r="R150" s="18">
        <v>2080</v>
      </c>
      <c r="S150" s="18">
        <v>10008</v>
      </c>
      <c r="T150" s="18">
        <v>7943</v>
      </c>
      <c r="U150" s="18">
        <v>10070</v>
      </c>
      <c r="V150" s="18">
        <v>16266</v>
      </c>
      <c r="W150" s="18">
        <v>33739</v>
      </c>
      <c r="X150" s="18">
        <v>5081</v>
      </c>
      <c r="Y150" s="53"/>
      <c r="Z150" s="18">
        <v>-64540</v>
      </c>
      <c r="AA150" s="18">
        <v>-11661</v>
      </c>
      <c r="AB150" s="18">
        <v>-26120</v>
      </c>
      <c r="AC150" s="18">
        <v>65156</v>
      </c>
      <c r="AD150" s="18">
        <v>61528</v>
      </c>
      <c r="AE150" s="18">
        <v>76109</v>
      </c>
      <c r="AH150" s="19"/>
      <c r="AI150" s="19"/>
    </row>
    <row r="151" spans="2:35" x14ac:dyDescent="0.3">
      <c r="B151" s="38"/>
      <c r="C151" s="14" t="s">
        <v>89</v>
      </c>
      <c r="G151" s="49"/>
      <c r="H151" s="49"/>
      <c r="I151" s="49"/>
      <c r="J151" s="4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49"/>
      <c r="Z151" s="7"/>
      <c r="AA151" s="7"/>
      <c r="AB151" s="7"/>
      <c r="AC151" s="7"/>
      <c r="AD151" s="7"/>
      <c r="AE151" s="7"/>
      <c r="AH151" s="19"/>
      <c r="AI151" s="19"/>
    </row>
    <row r="152" spans="2:35" x14ac:dyDescent="0.3">
      <c r="B152" s="38"/>
      <c r="C152" s="13" t="s">
        <v>90</v>
      </c>
      <c r="G152" s="35">
        <v>16915</v>
      </c>
      <c r="H152" s="35">
        <v>17271</v>
      </c>
      <c r="I152" s="35">
        <v>16358</v>
      </c>
      <c r="J152" s="35">
        <v>13028</v>
      </c>
      <c r="K152" s="21">
        <v>11991</v>
      </c>
      <c r="L152" s="21">
        <v>11967</v>
      </c>
      <c r="M152" s="21">
        <v>11737</v>
      </c>
      <c r="N152" s="21">
        <v>11512</v>
      </c>
      <c r="O152" s="21">
        <v>11356</v>
      </c>
      <c r="P152" s="21">
        <v>11395</v>
      </c>
      <c r="Q152" s="21">
        <v>10921</v>
      </c>
      <c r="R152" s="21">
        <v>10217</v>
      </c>
      <c r="S152" s="21">
        <v>9519</v>
      </c>
      <c r="T152" s="21">
        <v>9772</v>
      </c>
      <c r="U152" s="21">
        <v>8691</v>
      </c>
      <c r="V152" s="21">
        <v>8120</v>
      </c>
      <c r="W152" s="21">
        <v>8192</v>
      </c>
      <c r="X152" s="21">
        <v>8176</v>
      </c>
      <c r="Y152" s="51"/>
      <c r="Z152" s="21">
        <v>53344</v>
      </c>
      <c r="AA152" s="21">
        <v>46000</v>
      </c>
      <c r="AB152" s="21">
        <v>40429</v>
      </c>
      <c r="AC152" s="21">
        <v>33179</v>
      </c>
      <c r="AD152" s="21">
        <v>31830</v>
      </c>
      <c r="AE152" s="21">
        <v>25659</v>
      </c>
      <c r="AH152" s="19"/>
      <c r="AI152" s="19"/>
    </row>
    <row r="153" spans="2:35" x14ac:dyDescent="0.3">
      <c r="B153" s="38"/>
      <c r="C153" s="13" t="s">
        <v>91</v>
      </c>
      <c r="G153" s="35">
        <v>4487</v>
      </c>
      <c r="H153" s="35">
        <v>4226</v>
      </c>
      <c r="I153" s="35">
        <v>4263</v>
      </c>
      <c r="J153" s="35">
        <v>3991</v>
      </c>
      <c r="K153" s="21">
        <v>3690</v>
      </c>
      <c r="L153" s="21">
        <v>3626</v>
      </c>
      <c r="M153" s="21">
        <v>3894</v>
      </c>
      <c r="N153" s="21">
        <v>3507</v>
      </c>
      <c r="O153" s="21">
        <v>3412</v>
      </c>
      <c r="P153" s="21">
        <v>3478</v>
      </c>
      <c r="Q153" s="21">
        <v>5096</v>
      </c>
      <c r="R153" s="21">
        <v>2766</v>
      </c>
      <c r="S153" s="21">
        <v>2396</v>
      </c>
      <c r="T153" s="21">
        <v>3271</v>
      </c>
      <c r="U153" s="21">
        <v>0</v>
      </c>
      <c r="V153" s="21">
        <v>0</v>
      </c>
      <c r="W153" s="21">
        <v>0</v>
      </c>
      <c r="X153" s="21">
        <v>0</v>
      </c>
      <c r="Y153" s="51"/>
      <c r="Z153" s="21">
        <v>15570</v>
      </c>
      <c r="AA153" s="21">
        <v>14291</v>
      </c>
      <c r="AB153" s="21">
        <v>13529</v>
      </c>
      <c r="AC153" s="21">
        <v>0</v>
      </c>
      <c r="AD153" s="21">
        <v>0</v>
      </c>
      <c r="AE153" s="21">
        <v>0</v>
      </c>
      <c r="AH153" s="19"/>
      <c r="AI153" s="19"/>
    </row>
    <row r="154" spans="2:35" x14ac:dyDescent="0.3">
      <c r="B154" s="38"/>
      <c r="C154" s="13" t="s">
        <v>92</v>
      </c>
      <c r="G154" s="35">
        <v>7978</v>
      </c>
      <c r="H154" s="35">
        <v>7744</v>
      </c>
      <c r="I154" s="35">
        <v>7815</v>
      </c>
      <c r="J154" s="35">
        <v>6154</v>
      </c>
      <c r="K154" s="21">
        <v>5457</v>
      </c>
      <c r="L154" s="21">
        <v>5186</v>
      </c>
      <c r="M154" s="21">
        <v>4558</v>
      </c>
      <c r="N154" s="21">
        <v>4575</v>
      </c>
      <c r="O154" s="21">
        <v>4736</v>
      </c>
      <c r="P154" s="21">
        <v>4455</v>
      </c>
      <c r="Q154" s="21">
        <v>3289</v>
      </c>
      <c r="R154" s="21">
        <v>3443</v>
      </c>
      <c r="S154" s="21">
        <v>3322</v>
      </c>
      <c r="T154" s="21">
        <v>2383</v>
      </c>
      <c r="U154" s="21">
        <v>3280</v>
      </c>
      <c r="V154" s="21">
        <v>1700</v>
      </c>
      <c r="W154" s="21">
        <v>1470</v>
      </c>
      <c r="X154" s="21">
        <v>1741</v>
      </c>
      <c r="Y154" s="51"/>
      <c r="Z154" s="21">
        <v>24612</v>
      </c>
      <c r="AA154" s="21">
        <v>18324</v>
      </c>
      <c r="AB154" s="21">
        <v>12437</v>
      </c>
      <c r="AC154" s="21">
        <v>8191</v>
      </c>
      <c r="AD154" s="21">
        <v>8628</v>
      </c>
      <c r="AE154" s="21">
        <v>6016</v>
      </c>
      <c r="AH154" s="19"/>
      <c r="AI154" s="19"/>
    </row>
    <row r="155" spans="2:35" x14ac:dyDescent="0.3">
      <c r="B155" s="38"/>
      <c r="C155" s="13" t="s">
        <v>134</v>
      </c>
      <c r="G155" s="35">
        <v>137</v>
      </c>
      <c r="H155" s="35">
        <v>687</v>
      </c>
      <c r="I155" s="35">
        <v>1057</v>
      </c>
      <c r="J155" s="35">
        <v>632</v>
      </c>
      <c r="K155" s="21">
        <v>129</v>
      </c>
      <c r="L155" s="21">
        <v>-24</v>
      </c>
      <c r="M155" s="21">
        <v>37</v>
      </c>
      <c r="N155" s="21">
        <v>15</v>
      </c>
      <c r="O155" s="21">
        <v>-129</v>
      </c>
      <c r="P155" s="21">
        <v>593</v>
      </c>
      <c r="Q155" s="21">
        <v>431</v>
      </c>
      <c r="R155" s="21">
        <v>138</v>
      </c>
      <c r="S155" s="21">
        <v>277</v>
      </c>
      <c r="T155" s="21">
        <v>276</v>
      </c>
      <c r="U155" s="21">
        <v>665</v>
      </c>
      <c r="V155" s="21">
        <v>373</v>
      </c>
      <c r="W155" s="21">
        <v>-27</v>
      </c>
      <c r="X155" s="21">
        <v>-362</v>
      </c>
      <c r="Y155" s="51"/>
      <c r="Z155" s="21">
        <v>1794</v>
      </c>
      <c r="AA155" s="21">
        <v>516</v>
      </c>
      <c r="AB155" s="21">
        <v>1122</v>
      </c>
      <c r="AC155" s="21">
        <v>649</v>
      </c>
      <c r="AD155" s="21">
        <v>127</v>
      </c>
      <c r="AE155" s="21">
        <v>4386</v>
      </c>
      <c r="AH155" s="19"/>
      <c r="AI155" s="19"/>
    </row>
    <row r="156" spans="2:35" x14ac:dyDescent="0.3">
      <c r="B156" s="38"/>
      <c r="C156" s="13" t="s">
        <v>93</v>
      </c>
      <c r="G156" s="35">
        <v>-2297</v>
      </c>
      <c r="H156" s="35">
        <v>-549</v>
      </c>
      <c r="I156" s="35">
        <v>-1854</v>
      </c>
      <c r="J156" s="35">
        <v>-1058</v>
      </c>
      <c r="K156" s="21">
        <v>-200</v>
      </c>
      <c r="L156" s="21">
        <v>417</v>
      </c>
      <c r="M156" s="21">
        <v>255</v>
      </c>
      <c r="N156" s="21">
        <v>522</v>
      </c>
      <c r="O156" s="21">
        <v>-256</v>
      </c>
      <c r="P156" s="21">
        <v>-426</v>
      </c>
      <c r="Q156" s="21">
        <v>-1806</v>
      </c>
      <c r="R156" s="21">
        <v>3585</v>
      </c>
      <c r="S156" s="21">
        <v>540</v>
      </c>
      <c r="T156" s="21">
        <v>619</v>
      </c>
      <c r="U156" s="21">
        <v>696</v>
      </c>
      <c r="V156" s="21">
        <v>526</v>
      </c>
      <c r="W156" s="21">
        <v>709</v>
      </c>
      <c r="X156" s="21">
        <v>299</v>
      </c>
      <c r="Y156" s="51"/>
      <c r="Z156" s="21">
        <v>-2695</v>
      </c>
      <c r="AA156" s="21">
        <v>95</v>
      </c>
      <c r="AB156" s="21">
        <v>2938</v>
      </c>
      <c r="AC156" s="21">
        <v>2230</v>
      </c>
      <c r="AD156" s="21">
        <v>5098</v>
      </c>
      <c r="AE156" s="21">
        <v>-11296</v>
      </c>
      <c r="AH156" s="19"/>
      <c r="AI156" s="19"/>
    </row>
    <row r="157" spans="2:35" x14ac:dyDescent="0.3">
      <c r="B157" s="38"/>
      <c r="C157" s="13" t="s">
        <v>168</v>
      </c>
      <c r="G157" s="35">
        <v>202</v>
      </c>
      <c r="H157" s="35">
        <v>-1026</v>
      </c>
      <c r="I157" s="35">
        <v>269</v>
      </c>
      <c r="J157" s="35">
        <v>826</v>
      </c>
      <c r="K157" s="21">
        <v>768</v>
      </c>
      <c r="L157" s="21">
        <v>713</v>
      </c>
      <c r="M157" s="21">
        <v>1044</v>
      </c>
      <c r="N157" s="21">
        <v>881</v>
      </c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51"/>
      <c r="Z157" s="21">
        <v>2576</v>
      </c>
      <c r="AA157" s="21">
        <v>1925</v>
      </c>
      <c r="AB157" s="21"/>
      <c r="AC157" s="21"/>
      <c r="AD157" s="21"/>
      <c r="AE157" s="21"/>
      <c r="AH157" s="19"/>
      <c r="AI157" s="19"/>
    </row>
    <row r="158" spans="2:35" x14ac:dyDescent="0.3">
      <c r="B158" s="38"/>
      <c r="C158" s="13" t="s">
        <v>94</v>
      </c>
      <c r="G158" s="35">
        <v>11397</v>
      </c>
      <c r="H158" s="35">
        <v>9859</v>
      </c>
      <c r="I158" s="35">
        <v>8518</v>
      </c>
      <c r="J158" s="35">
        <v>7842</v>
      </c>
      <c r="K158" s="21">
        <v>7856</v>
      </c>
      <c r="L158" s="21">
        <v>7366</v>
      </c>
      <c r="M158" s="21">
        <v>6831</v>
      </c>
      <c r="N158" s="21">
        <v>19896</v>
      </c>
      <c r="O158" s="21">
        <v>9769</v>
      </c>
      <c r="P158" s="21">
        <v>9840</v>
      </c>
      <c r="Q158" s="21">
        <v>9430</v>
      </c>
      <c r="R158" s="21">
        <v>9545</v>
      </c>
      <c r="S158" s="21">
        <v>9612</v>
      </c>
      <c r="T158" s="21">
        <v>2931</v>
      </c>
      <c r="U158" s="21">
        <v>4177</v>
      </c>
      <c r="V158" s="21">
        <v>4480</v>
      </c>
      <c r="W158" s="21">
        <v>4234</v>
      </c>
      <c r="X158" s="21">
        <v>4373</v>
      </c>
      <c r="Y158" s="51"/>
      <c r="Z158" s="21">
        <v>31582</v>
      </c>
      <c r="AA158" s="21">
        <v>46336</v>
      </c>
      <c r="AB158" s="21">
        <v>31518</v>
      </c>
      <c r="AC158" s="21">
        <v>17264</v>
      </c>
      <c r="AD158" s="21">
        <v>27885</v>
      </c>
      <c r="AE158" s="21">
        <v>25835</v>
      </c>
      <c r="AH158" s="19"/>
      <c r="AI158" s="19"/>
    </row>
    <row r="159" spans="2:35" x14ac:dyDescent="0.3">
      <c r="B159" s="38"/>
      <c r="C159" s="13" t="s">
        <v>148</v>
      </c>
      <c r="G159" s="35">
        <v>1124</v>
      </c>
      <c r="H159" s="35">
        <v>40</v>
      </c>
      <c r="I159" s="35">
        <v>-847</v>
      </c>
      <c r="J159" s="35">
        <v>-57</v>
      </c>
      <c r="K159" s="21">
        <v>-1168</v>
      </c>
      <c r="L159" s="21">
        <v>1574</v>
      </c>
      <c r="M159" s="21">
        <v>848</v>
      </c>
      <c r="N159" s="21">
        <v>-801</v>
      </c>
      <c r="O159" s="21">
        <v>-3004</v>
      </c>
      <c r="P159" s="21">
        <v>-2712</v>
      </c>
      <c r="Q159" s="21">
        <v>3838</v>
      </c>
      <c r="R159" s="21">
        <v>-1190</v>
      </c>
      <c r="S159" s="21">
        <v>-4828</v>
      </c>
      <c r="T159" s="21">
        <v>-2421</v>
      </c>
      <c r="U159" s="21">
        <v>-3405</v>
      </c>
      <c r="V159" s="21">
        <v>-1999</v>
      </c>
      <c r="W159" s="21">
        <v>-2139</v>
      </c>
      <c r="X159" s="21">
        <v>-1430</v>
      </c>
      <c r="Y159" s="51"/>
      <c r="Z159" s="21">
        <v>-498</v>
      </c>
      <c r="AA159" s="21">
        <v>-5669</v>
      </c>
      <c r="AB159" s="21">
        <v>-4601</v>
      </c>
      <c r="AC159" s="21">
        <v>-8973</v>
      </c>
      <c r="AD159" s="21">
        <v>-6312</v>
      </c>
      <c r="AE159" s="21">
        <v>-10227</v>
      </c>
      <c r="AH159" s="19"/>
      <c r="AI159" s="19"/>
    </row>
    <row r="160" spans="2:35" x14ac:dyDescent="0.3">
      <c r="B160" s="38"/>
      <c r="C160" s="13" t="s">
        <v>49</v>
      </c>
      <c r="G160" s="35">
        <v>-69</v>
      </c>
      <c r="H160" s="35">
        <v>-1901</v>
      </c>
      <c r="I160" s="35">
        <v>-17943</v>
      </c>
      <c r="J160" s="35">
        <v>8092</v>
      </c>
      <c r="K160" s="21">
        <v>-4130</v>
      </c>
      <c r="L160" s="21">
        <v>-8467</v>
      </c>
      <c r="M160" s="21">
        <v>586</v>
      </c>
      <c r="N160" s="21">
        <v>-5500</v>
      </c>
      <c r="O160" s="21">
        <v>1626</v>
      </c>
      <c r="P160" s="21">
        <v>3701</v>
      </c>
      <c r="Q160" s="21">
        <v>-8627</v>
      </c>
      <c r="R160" s="21">
        <v>3495</v>
      </c>
      <c r="S160" s="21">
        <v>195</v>
      </c>
      <c r="T160" s="21">
        <v>2628</v>
      </c>
      <c r="U160" s="21">
        <v>1740</v>
      </c>
      <c r="V160" s="21">
        <v>5049</v>
      </c>
      <c r="W160" s="21">
        <v>6845</v>
      </c>
      <c r="X160" s="21">
        <v>3929</v>
      </c>
      <c r="Y160" s="51"/>
      <c r="Z160" s="21">
        <v>-22448</v>
      </c>
      <c r="AA160" s="21">
        <v>413</v>
      </c>
      <c r="AB160" s="21">
        <v>-2309</v>
      </c>
      <c r="AC160" s="21">
        <v>17563</v>
      </c>
      <c r="AD160" s="21">
        <v>10738</v>
      </c>
      <c r="AE160" s="21">
        <v>17772</v>
      </c>
      <c r="AH160" s="19"/>
      <c r="AI160" s="19"/>
    </row>
    <row r="161" spans="2:35" x14ac:dyDescent="0.3">
      <c r="B161" s="38"/>
      <c r="C161" s="13" t="s">
        <v>162</v>
      </c>
      <c r="G161" s="35">
        <v>0</v>
      </c>
      <c r="H161" s="35">
        <v>0</v>
      </c>
      <c r="I161" s="35">
        <v>8185</v>
      </c>
      <c r="J161" s="35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  <c r="Q161" s="21">
        <v>0</v>
      </c>
      <c r="R161" s="21">
        <v>0</v>
      </c>
      <c r="S161" s="21">
        <v>0</v>
      </c>
      <c r="T161" s="21">
        <v>0</v>
      </c>
      <c r="U161" s="21">
        <v>0</v>
      </c>
      <c r="V161" s="21">
        <v>0</v>
      </c>
      <c r="W161" s="21">
        <v>0</v>
      </c>
      <c r="X161" s="21">
        <v>0</v>
      </c>
      <c r="Y161" s="51"/>
      <c r="Z161" s="21">
        <v>8185</v>
      </c>
      <c r="AA161" s="21">
        <v>0</v>
      </c>
      <c r="AB161" s="21">
        <v>0</v>
      </c>
      <c r="AC161" s="21">
        <v>0</v>
      </c>
      <c r="AD161" s="21">
        <v>0</v>
      </c>
      <c r="AE161" s="21">
        <v>0</v>
      </c>
      <c r="AH161" s="19"/>
      <c r="AI161" s="19"/>
    </row>
    <row r="162" spans="2:35" x14ac:dyDescent="0.3">
      <c r="B162" s="38"/>
      <c r="C162" s="13" t="s">
        <v>180</v>
      </c>
      <c r="G162" s="35">
        <v>20797</v>
      </c>
      <c r="H162" s="35"/>
      <c r="I162" s="35"/>
      <c r="J162" s="35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51"/>
      <c r="Z162" s="21"/>
      <c r="AA162" s="21"/>
      <c r="AB162" s="21"/>
      <c r="AC162" s="21"/>
      <c r="AD162" s="21"/>
      <c r="AE162" s="21"/>
      <c r="AH162" s="19"/>
      <c r="AI162" s="19"/>
    </row>
    <row r="163" spans="2:35" x14ac:dyDescent="0.3">
      <c r="B163" s="38"/>
      <c r="C163" s="13" t="s">
        <v>169</v>
      </c>
      <c r="G163" s="35">
        <v>0</v>
      </c>
      <c r="H163" s="35">
        <v>2030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35">
        <v>0</v>
      </c>
      <c r="X163" s="35">
        <v>0</v>
      </c>
      <c r="Y163" s="35">
        <v>0</v>
      </c>
      <c r="Z163" s="35">
        <v>0</v>
      </c>
      <c r="AA163" s="35">
        <v>0</v>
      </c>
      <c r="AB163" s="35">
        <v>0</v>
      </c>
      <c r="AC163" s="35">
        <v>0</v>
      </c>
      <c r="AD163" s="35">
        <v>0</v>
      </c>
      <c r="AE163" s="35">
        <v>0</v>
      </c>
      <c r="AH163" s="19"/>
      <c r="AI163" s="19"/>
    </row>
    <row r="164" spans="2:35" x14ac:dyDescent="0.3">
      <c r="B164" s="38"/>
      <c r="C164" s="13" t="s">
        <v>47</v>
      </c>
      <c r="G164" s="35">
        <v>0</v>
      </c>
      <c r="H164" s="35">
        <v>0</v>
      </c>
      <c r="I164" s="35">
        <v>0</v>
      </c>
      <c r="J164" s="35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  <c r="Q164" s="21">
        <v>0</v>
      </c>
      <c r="R164" s="21">
        <v>0</v>
      </c>
      <c r="S164" s="21">
        <v>0</v>
      </c>
      <c r="T164" s="21">
        <v>0</v>
      </c>
      <c r="U164" s="21">
        <v>413</v>
      </c>
      <c r="V164" s="21">
        <v>494</v>
      </c>
      <c r="W164" s="21">
        <v>-14980</v>
      </c>
      <c r="X164" s="21">
        <v>0</v>
      </c>
      <c r="Y164" s="51"/>
      <c r="Z164" s="21">
        <v>0</v>
      </c>
      <c r="AA164" s="21">
        <v>0</v>
      </c>
      <c r="AB164" s="21">
        <v>0</v>
      </c>
      <c r="AC164" s="21">
        <v>-14073</v>
      </c>
      <c r="AD164" s="21">
        <v>0</v>
      </c>
      <c r="AE164" s="21">
        <v>0</v>
      </c>
      <c r="AH164" s="19"/>
      <c r="AI164" s="19"/>
    </row>
    <row r="165" spans="2:35" x14ac:dyDescent="0.3">
      <c r="B165" s="38"/>
      <c r="C165" s="13" t="s">
        <v>95</v>
      </c>
      <c r="G165" s="35">
        <v>0</v>
      </c>
      <c r="H165" s="35">
        <v>0</v>
      </c>
      <c r="I165" s="35">
        <v>0</v>
      </c>
      <c r="J165" s="35">
        <v>0</v>
      </c>
      <c r="K165" s="21">
        <v>0</v>
      </c>
      <c r="L165" s="21">
        <v>0</v>
      </c>
      <c r="M165" s="21">
        <v>0</v>
      </c>
      <c r="N165" s="21">
        <v>0</v>
      </c>
      <c r="O165" s="21">
        <v>0</v>
      </c>
      <c r="P165" s="21">
        <v>0</v>
      </c>
      <c r="Q165" s="21">
        <v>0</v>
      </c>
      <c r="R165" s="21">
        <v>0</v>
      </c>
      <c r="S165" s="21">
        <v>0</v>
      </c>
      <c r="T165" s="21">
        <v>0</v>
      </c>
      <c r="U165" s="21">
        <v>0</v>
      </c>
      <c r="V165" s="21">
        <v>0</v>
      </c>
      <c r="W165" s="21">
        <v>-8606</v>
      </c>
      <c r="X165" s="21">
        <v>0</v>
      </c>
      <c r="Y165" s="51"/>
      <c r="Z165" s="21">
        <v>0</v>
      </c>
      <c r="AA165" s="21">
        <v>0</v>
      </c>
      <c r="AB165" s="21">
        <v>0</v>
      </c>
      <c r="AC165" s="21">
        <v>-8606</v>
      </c>
      <c r="AD165" s="21">
        <v>0</v>
      </c>
      <c r="AE165" s="21">
        <v>0</v>
      </c>
      <c r="AH165" s="19"/>
      <c r="AI165" s="19"/>
    </row>
    <row r="166" spans="2:35" x14ac:dyDescent="0.3">
      <c r="B166" s="38"/>
      <c r="C166" s="13" t="s">
        <v>127</v>
      </c>
      <c r="G166" s="35">
        <v>0</v>
      </c>
      <c r="H166" s="35">
        <v>0</v>
      </c>
      <c r="I166" s="35">
        <v>0</v>
      </c>
      <c r="J166" s="35">
        <v>0</v>
      </c>
      <c r="K166" s="21">
        <v>0</v>
      </c>
      <c r="L166" s="21">
        <v>0</v>
      </c>
      <c r="M166" s="21">
        <v>542</v>
      </c>
      <c r="N166" s="21">
        <v>7736</v>
      </c>
      <c r="O166" s="21">
        <v>0</v>
      </c>
      <c r="P166" s="21">
        <v>0</v>
      </c>
      <c r="Q166" s="21">
        <v>0</v>
      </c>
      <c r="R166" s="21">
        <v>0</v>
      </c>
      <c r="S166" s="21">
        <v>0</v>
      </c>
      <c r="T166" s="21">
        <v>0</v>
      </c>
      <c r="U166" s="21">
        <v>0</v>
      </c>
      <c r="V166" s="21">
        <v>0</v>
      </c>
      <c r="W166" s="21">
        <v>0</v>
      </c>
      <c r="X166" s="21">
        <v>0</v>
      </c>
      <c r="Y166" s="51"/>
      <c r="Z166" s="21">
        <v>0</v>
      </c>
      <c r="AA166" s="21">
        <v>8278</v>
      </c>
      <c r="AB166" s="21">
        <v>0</v>
      </c>
      <c r="AC166" s="21">
        <v>0</v>
      </c>
      <c r="AD166" s="21">
        <v>0</v>
      </c>
      <c r="AE166" s="21">
        <v>0</v>
      </c>
      <c r="AH166" s="19"/>
      <c r="AI166" s="19"/>
    </row>
    <row r="167" spans="2:35" x14ac:dyDescent="0.3">
      <c r="B167" s="38"/>
      <c r="C167" s="14" t="s">
        <v>96</v>
      </c>
      <c r="G167" s="51"/>
      <c r="H167" s="51"/>
      <c r="I167" s="51"/>
      <c r="J167" s="51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51"/>
      <c r="Z167" s="28"/>
      <c r="AA167" s="28"/>
      <c r="AB167" s="28"/>
      <c r="AC167" s="28"/>
      <c r="AD167" s="28"/>
      <c r="AE167" s="28"/>
      <c r="AH167" s="19"/>
      <c r="AI167" s="19"/>
    </row>
    <row r="168" spans="2:35" x14ac:dyDescent="0.3">
      <c r="B168" s="38"/>
      <c r="C168" s="13" t="s">
        <v>97</v>
      </c>
      <c r="G168" s="35">
        <v>5269</v>
      </c>
      <c r="H168" s="35">
        <v>18544</v>
      </c>
      <c r="I168" s="35">
        <v>10715</v>
      </c>
      <c r="J168" s="35">
        <v>-41282</v>
      </c>
      <c r="K168" s="21">
        <v>2226</v>
      </c>
      <c r="L168" s="21">
        <v>18199</v>
      </c>
      <c r="M168" s="21">
        <v>-30114</v>
      </c>
      <c r="N168" s="21">
        <v>-2137</v>
      </c>
      <c r="O168" s="21">
        <v>20751</v>
      </c>
      <c r="P168" s="21">
        <v>-28706</v>
      </c>
      <c r="Q168" s="21">
        <v>20878</v>
      </c>
      <c r="R168" s="21">
        <v>9778</v>
      </c>
      <c r="S168" s="21">
        <v>20037</v>
      </c>
      <c r="T168" s="21">
        <v>-1297</v>
      </c>
      <c r="U168" s="21">
        <v>7018</v>
      </c>
      <c r="V168" s="21">
        <v>-38632</v>
      </c>
      <c r="W168" s="21">
        <v>39121</v>
      </c>
      <c r="X168" s="21">
        <v>7046</v>
      </c>
      <c r="Y168" s="51"/>
      <c r="Z168" s="21">
        <v>-10142</v>
      </c>
      <c r="AA168" s="21">
        <v>-40206</v>
      </c>
      <c r="AB168" s="21">
        <v>49396</v>
      </c>
      <c r="AC168" s="21">
        <v>14553</v>
      </c>
      <c r="AD168" s="21">
        <v>43128</v>
      </c>
      <c r="AE168" s="21">
        <v>-14938</v>
      </c>
      <c r="AH168" s="19"/>
      <c r="AI168" s="19"/>
    </row>
    <row r="169" spans="2:35" x14ac:dyDescent="0.3">
      <c r="B169" s="38"/>
      <c r="C169" s="13" t="s">
        <v>7</v>
      </c>
      <c r="G169" s="35">
        <v>-8318</v>
      </c>
      <c r="H169" s="35">
        <v>-5915</v>
      </c>
      <c r="I169" s="35">
        <v>3922</v>
      </c>
      <c r="J169" s="35">
        <v>-6254</v>
      </c>
      <c r="K169" s="21">
        <v>5990</v>
      </c>
      <c r="L169" s="21">
        <v>-18909</v>
      </c>
      <c r="M169" s="21">
        <v>-5944</v>
      </c>
      <c r="N169" s="21">
        <v>-8043</v>
      </c>
      <c r="O169" s="21">
        <v>7235</v>
      </c>
      <c r="P169" s="21">
        <v>-3696</v>
      </c>
      <c r="Q169" s="21">
        <v>6546</v>
      </c>
      <c r="R169" s="21">
        <v>-1716</v>
      </c>
      <c r="S169" s="21">
        <v>23422</v>
      </c>
      <c r="T169" s="21">
        <v>-21185</v>
      </c>
      <c r="U169" s="21">
        <v>17051</v>
      </c>
      <c r="V169" s="21">
        <v>16075</v>
      </c>
      <c r="W169" s="21">
        <v>-3063</v>
      </c>
      <c r="X169" s="21">
        <v>-20845</v>
      </c>
      <c r="Y169" s="51"/>
      <c r="Z169" s="21">
        <v>-15251</v>
      </c>
      <c r="AA169" s="21">
        <v>-10448</v>
      </c>
      <c r="AB169" s="21">
        <v>7067</v>
      </c>
      <c r="AC169" s="21">
        <v>9218</v>
      </c>
      <c r="AD169" s="21">
        <v>517</v>
      </c>
      <c r="AE169" s="21">
        <v>22028</v>
      </c>
      <c r="AH169" s="19"/>
      <c r="AI169" s="19"/>
    </row>
    <row r="170" spans="2:35" x14ac:dyDescent="0.3">
      <c r="B170" s="38"/>
      <c r="C170" s="13" t="s">
        <v>98</v>
      </c>
      <c r="G170" s="35">
        <v>-9294</v>
      </c>
      <c r="H170" s="35">
        <v>14173</v>
      </c>
      <c r="I170" s="35">
        <v>1928</v>
      </c>
      <c r="J170" s="35">
        <v>44177</v>
      </c>
      <c r="K170" s="21">
        <v>19044</v>
      </c>
      <c r="L170" s="21">
        <v>-26680</v>
      </c>
      <c r="M170" s="21">
        <v>13114</v>
      </c>
      <c r="N170" s="21">
        <v>11810</v>
      </c>
      <c r="O170" s="21">
        <v>-13558</v>
      </c>
      <c r="P170" s="21">
        <v>64168</v>
      </c>
      <c r="Q170" s="21">
        <v>-37290</v>
      </c>
      <c r="R170" s="21">
        <v>4112</v>
      </c>
      <c r="S170" s="21">
        <v>-37246</v>
      </c>
      <c r="T170" s="21">
        <v>13036</v>
      </c>
      <c r="U170" s="21">
        <v>-18416</v>
      </c>
      <c r="V170" s="21">
        <v>14604</v>
      </c>
      <c r="W170" s="21">
        <v>-27819</v>
      </c>
      <c r="X170" s="21">
        <v>12699</v>
      </c>
      <c r="Y170" s="51"/>
      <c r="Z170" s="21">
        <v>38469</v>
      </c>
      <c r="AA170" s="21">
        <v>75534</v>
      </c>
      <c r="AB170" s="21">
        <v>-57388</v>
      </c>
      <c r="AC170" s="21">
        <v>-18932</v>
      </c>
      <c r="AD170" s="21">
        <v>36347</v>
      </c>
      <c r="AE170" s="21">
        <v>18996</v>
      </c>
      <c r="AH170" s="19"/>
      <c r="AI170" s="19"/>
    </row>
    <row r="171" spans="2:35" x14ac:dyDescent="0.3">
      <c r="B171" s="38"/>
      <c r="C171" s="6" t="s">
        <v>153</v>
      </c>
      <c r="G171" s="48">
        <f t="shared" ref="G171:L171" si="20">SUM(G150:G170)</f>
        <v>25589</v>
      </c>
      <c r="H171" s="48">
        <f t="shared" si="20"/>
        <v>41734</v>
      </c>
      <c r="I171" s="48">
        <f t="shared" si="20"/>
        <v>28779</v>
      </c>
      <c r="J171" s="48">
        <f t="shared" si="20"/>
        <v>29770</v>
      </c>
      <c r="K171" s="20">
        <f t="shared" si="20"/>
        <v>35227</v>
      </c>
      <c r="L171" s="20">
        <f t="shared" si="20"/>
        <v>-33218</v>
      </c>
      <c r="M171" s="20">
        <v>-4360</v>
      </c>
      <c r="N171" s="20">
        <v>23278</v>
      </c>
      <c r="O171" s="20">
        <v>53399</v>
      </c>
      <c r="P171" s="20">
        <v>71411</v>
      </c>
      <c r="Q171" s="20">
        <v>-33445</v>
      </c>
      <c r="R171" s="20">
        <v>46253</v>
      </c>
      <c r="S171" s="20">
        <v>37254</v>
      </c>
      <c r="T171" s="20">
        <v>17956</v>
      </c>
      <c r="U171" s="20">
        <v>31980</v>
      </c>
      <c r="V171" s="20">
        <v>27056</v>
      </c>
      <c r="W171" s="20">
        <v>37676</v>
      </c>
      <c r="X171" s="20">
        <v>20707</v>
      </c>
      <c r="Y171" s="53"/>
      <c r="Z171" s="20">
        <v>60558</v>
      </c>
      <c r="AA171" s="20">
        <v>143728</v>
      </c>
      <c r="AB171" s="20">
        <v>68018</v>
      </c>
      <c r="AC171" s="20">
        <v>117419</v>
      </c>
      <c r="AD171" s="20">
        <v>219514</v>
      </c>
      <c r="AE171" s="20">
        <v>160340</v>
      </c>
      <c r="AH171" s="19"/>
      <c r="AI171" s="19"/>
    </row>
    <row r="172" spans="2:35" x14ac:dyDescent="0.3">
      <c r="B172" s="38"/>
      <c r="C172" s="13" t="s">
        <v>99</v>
      </c>
      <c r="G172" s="35">
        <v>130</v>
      </c>
      <c r="H172" s="35">
        <v>120</v>
      </c>
      <c r="I172" s="35">
        <v>92</v>
      </c>
      <c r="J172" s="35">
        <v>140</v>
      </c>
      <c r="K172" s="21">
        <v>84</v>
      </c>
      <c r="L172" s="21">
        <v>129</v>
      </c>
      <c r="M172" s="21">
        <v>194</v>
      </c>
      <c r="N172" s="21">
        <v>67</v>
      </c>
      <c r="O172" s="21">
        <v>77</v>
      </c>
      <c r="P172" s="21">
        <v>47</v>
      </c>
      <c r="Q172" s="21">
        <v>41</v>
      </c>
      <c r="R172" s="21">
        <v>234</v>
      </c>
      <c r="S172" s="21">
        <v>333</v>
      </c>
      <c r="T172" s="21">
        <v>358</v>
      </c>
      <c r="U172" s="21">
        <v>295</v>
      </c>
      <c r="V172" s="21">
        <v>257</v>
      </c>
      <c r="W172" s="21">
        <v>227</v>
      </c>
      <c r="X172" s="21">
        <v>391</v>
      </c>
      <c r="Y172" s="51"/>
      <c r="Z172" s="21">
        <v>445</v>
      </c>
      <c r="AA172" s="21">
        <v>385</v>
      </c>
      <c r="AB172" s="21">
        <v>966</v>
      </c>
      <c r="AC172" s="21">
        <v>1170</v>
      </c>
      <c r="AD172" s="21">
        <v>526</v>
      </c>
      <c r="AE172" s="21">
        <v>772</v>
      </c>
      <c r="AH172" s="19"/>
      <c r="AI172" s="19"/>
    </row>
    <row r="173" spans="2:35" x14ac:dyDescent="0.3">
      <c r="B173" s="38"/>
      <c r="C173" s="13" t="s">
        <v>100</v>
      </c>
      <c r="G173" s="35">
        <v>-1568</v>
      </c>
      <c r="H173" s="35">
        <v>-1020</v>
      </c>
      <c r="I173" s="35">
        <v>-1440</v>
      </c>
      <c r="J173" s="35">
        <v>429</v>
      </c>
      <c r="K173" s="21">
        <v>-702</v>
      </c>
      <c r="L173" s="21">
        <v>-275</v>
      </c>
      <c r="M173" s="21">
        <v>-623</v>
      </c>
      <c r="N173" s="21">
        <v>177</v>
      </c>
      <c r="O173" s="21">
        <v>-3310</v>
      </c>
      <c r="P173" s="21">
        <v>6540</v>
      </c>
      <c r="Q173" s="21">
        <v>-995</v>
      </c>
      <c r="R173" s="21">
        <v>-2824</v>
      </c>
      <c r="S173" s="21">
        <v>-1035</v>
      </c>
      <c r="T173" s="21">
        <v>-1770</v>
      </c>
      <c r="U173" s="21">
        <v>270</v>
      </c>
      <c r="V173" s="21">
        <v>-4874</v>
      </c>
      <c r="W173" s="21">
        <v>-1748</v>
      </c>
      <c r="X173" s="21">
        <v>-1962</v>
      </c>
      <c r="Y173" s="51"/>
      <c r="Z173" s="21">
        <v>-1988</v>
      </c>
      <c r="AA173" s="21">
        <v>2784</v>
      </c>
      <c r="AB173" s="21">
        <v>-6624</v>
      </c>
      <c r="AC173" s="21">
        <v>-8314</v>
      </c>
      <c r="AD173" s="21">
        <v>-11213</v>
      </c>
      <c r="AE173" s="21">
        <v>-24281</v>
      </c>
      <c r="AH173" s="19"/>
      <c r="AI173" s="19"/>
    </row>
    <row r="174" spans="2:35" x14ac:dyDescent="0.3">
      <c r="B174" s="38"/>
      <c r="C174" s="13" t="s">
        <v>170</v>
      </c>
      <c r="G174" s="35">
        <v>-3673</v>
      </c>
      <c r="H174" s="35">
        <v>-3459</v>
      </c>
      <c r="I174" s="35">
        <v>-3338</v>
      </c>
      <c r="J174" s="35">
        <v>-3479</v>
      </c>
      <c r="K174" s="21">
        <v>-3425</v>
      </c>
      <c r="L174" s="21">
        <v>-3387</v>
      </c>
      <c r="M174" s="21">
        <v>-3378</v>
      </c>
      <c r="N174" s="21">
        <v>-3584</v>
      </c>
      <c r="O174" s="21">
        <v>-3510</v>
      </c>
      <c r="P174" s="21">
        <v>-3643</v>
      </c>
      <c r="Q174" s="21">
        <v>-3685</v>
      </c>
      <c r="R174" s="21">
        <v>-3801</v>
      </c>
      <c r="S174" s="21">
        <v>-3674</v>
      </c>
      <c r="T174" s="21">
        <v>-3686</v>
      </c>
      <c r="U174" s="21">
        <v>0</v>
      </c>
      <c r="V174" s="21">
        <v>0</v>
      </c>
      <c r="W174" s="21">
        <v>0</v>
      </c>
      <c r="X174" s="21">
        <v>0</v>
      </c>
      <c r="Y174" s="51"/>
      <c r="Z174" s="21">
        <v>-13629</v>
      </c>
      <c r="AA174" s="21">
        <v>-14115</v>
      </c>
      <c r="AB174" s="21">
        <v>-14846</v>
      </c>
      <c r="AC174" s="21">
        <v>0</v>
      </c>
      <c r="AD174" s="21">
        <v>0</v>
      </c>
      <c r="AE174" s="21">
        <v>0</v>
      </c>
      <c r="AH174" s="19"/>
      <c r="AI174" s="19"/>
    </row>
    <row r="175" spans="2:35" x14ac:dyDescent="0.3">
      <c r="B175" s="38"/>
      <c r="C175" s="13" t="s">
        <v>101</v>
      </c>
      <c r="G175" s="35">
        <v>-7030</v>
      </c>
      <c r="H175" s="35">
        <v>-5997</v>
      </c>
      <c r="I175" s="35">
        <v>-4965</v>
      </c>
      <c r="J175" s="35">
        <v>-4354</v>
      </c>
      <c r="K175" s="21">
        <v>-4366</v>
      </c>
      <c r="L175" s="21">
        <v>-4896</v>
      </c>
      <c r="M175" s="21">
        <v>-2842</v>
      </c>
      <c r="N175" s="21">
        <v>-4615</v>
      </c>
      <c r="O175" s="21">
        <v>-6010</v>
      </c>
      <c r="P175" s="21">
        <v>-3978</v>
      </c>
      <c r="Q175" s="21">
        <v>-7466</v>
      </c>
      <c r="R175" s="21">
        <v>-2942</v>
      </c>
      <c r="S175" s="21">
        <v>-3870</v>
      </c>
      <c r="T175" s="21">
        <v>-3199</v>
      </c>
      <c r="U175" s="21">
        <v>-4363</v>
      </c>
      <c r="V175" s="21">
        <v>-4663</v>
      </c>
      <c r="W175" s="21">
        <v>-4661</v>
      </c>
      <c r="X175" s="21">
        <v>-4648</v>
      </c>
      <c r="Y175" s="51"/>
      <c r="Z175" s="21">
        <v>-18581</v>
      </c>
      <c r="AA175" s="21">
        <v>-17445</v>
      </c>
      <c r="AB175" s="21">
        <v>-17477</v>
      </c>
      <c r="AC175" s="21">
        <v>-18335</v>
      </c>
      <c r="AD175" s="21">
        <v>-20048</v>
      </c>
      <c r="AE175" s="21">
        <v>-18646</v>
      </c>
      <c r="AH175" s="19"/>
      <c r="AI175" s="19"/>
    </row>
    <row r="176" spans="2:35" x14ac:dyDescent="0.3">
      <c r="B176" s="38"/>
      <c r="C176" s="4" t="s">
        <v>141</v>
      </c>
      <c r="G176" s="36">
        <f t="shared" ref="G176:L176" si="21">SUM(G171:G175)</f>
        <v>13448</v>
      </c>
      <c r="H176" s="36">
        <f t="shared" si="21"/>
        <v>31378</v>
      </c>
      <c r="I176" s="36">
        <f t="shared" si="21"/>
        <v>19128</v>
      </c>
      <c r="J176" s="36">
        <f t="shared" si="21"/>
        <v>22506</v>
      </c>
      <c r="K176" s="22">
        <f t="shared" si="21"/>
        <v>26818</v>
      </c>
      <c r="L176" s="22">
        <f t="shared" si="21"/>
        <v>-41647</v>
      </c>
      <c r="M176" s="22">
        <v>-11009</v>
      </c>
      <c r="N176" s="22">
        <v>15323</v>
      </c>
      <c r="O176" s="22">
        <v>40646</v>
      </c>
      <c r="P176" s="22">
        <v>70377</v>
      </c>
      <c r="Q176" s="22">
        <v>-45550</v>
      </c>
      <c r="R176" s="22">
        <v>36920</v>
      </c>
      <c r="S176" s="22">
        <v>29008</v>
      </c>
      <c r="T176" s="22">
        <v>9659</v>
      </c>
      <c r="U176" s="22">
        <v>28182</v>
      </c>
      <c r="V176" s="22">
        <v>17776</v>
      </c>
      <c r="W176" s="22">
        <v>31494</v>
      </c>
      <c r="X176" s="22">
        <v>14488</v>
      </c>
      <c r="Y176" s="53"/>
      <c r="Z176" s="22">
        <v>26805</v>
      </c>
      <c r="AA176" s="22">
        <v>115337</v>
      </c>
      <c r="AB176" s="22">
        <v>30037</v>
      </c>
      <c r="AC176" s="22">
        <v>91940</v>
      </c>
      <c r="AD176" s="22">
        <v>188779</v>
      </c>
      <c r="AE176" s="22">
        <v>118185</v>
      </c>
      <c r="AH176" s="19"/>
      <c r="AI176" s="19"/>
    </row>
    <row r="177" spans="2:35" x14ac:dyDescent="0.3">
      <c r="B177" s="38"/>
      <c r="G177" s="49"/>
      <c r="H177" s="49"/>
      <c r="I177" s="49"/>
      <c r="J177" s="4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49"/>
      <c r="Z177" s="7"/>
      <c r="AA177" s="7"/>
      <c r="AB177" s="7"/>
      <c r="AC177" s="7"/>
      <c r="AD177" s="7"/>
      <c r="AE177" s="7"/>
      <c r="AH177" s="19"/>
      <c r="AI177" s="19"/>
    </row>
    <row r="178" spans="2:35" x14ac:dyDescent="0.3">
      <c r="B178" s="38"/>
      <c r="C178" s="4" t="s">
        <v>102</v>
      </c>
      <c r="G178" s="49"/>
      <c r="H178" s="49"/>
      <c r="I178" s="49"/>
      <c r="J178" s="4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49"/>
      <c r="Z178" s="7"/>
      <c r="AA178" s="7"/>
      <c r="AB178" s="7"/>
      <c r="AC178" s="7"/>
      <c r="AD178" s="7"/>
      <c r="AE178" s="7"/>
      <c r="AH178" s="19"/>
      <c r="AI178" s="19"/>
    </row>
    <row r="179" spans="2:35" x14ac:dyDescent="0.3">
      <c r="B179" s="38"/>
      <c r="C179" s="6" t="s">
        <v>103</v>
      </c>
      <c r="G179" s="37">
        <v>-17870</v>
      </c>
      <c r="H179" s="37">
        <v>-19859</v>
      </c>
      <c r="I179" s="37">
        <v>-12865</v>
      </c>
      <c r="J179" s="37">
        <v>-11748</v>
      </c>
      <c r="K179" s="18">
        <v>-8490</v>
      </c>
      <c r="L179" s="18">
        <v>-11015</v>
      </c>
      <c r="M179" s="18">
        <v>-10977</v>
      </c>
      <c r="N179" s="18">
        <v>-7148</v>
      </c>
      <c r="O179" s="18">
        <v>-9420</v>
      </c>
      <c r="P179" s="18">
        <v>-8633</v>
      </c>
      <c r="Q179" s="18">
        <v>-9743</v>
      </c>
      <c r="R179" s="18">
        <v>-14540</v>
      </c>
      <c r="S179" s="18">
        <v>-16342</v>
      </c>
      <c r="T179" s="18">
        <v>-32067</v>
      </c>
      <c r="U179" s="18">
        <v>-27407</v>
      </c>
      <c r="V179" s="18">
        <v>-19398</v>
      </c>
      <c r="W179" s="18">
        <v>-15094</v>
      </c>
      <c r="X179" s="18">
        <v>-17209</v>
      </c>
      <c r="Y179" s="53"/>
      <c r="Z179" s="18">
        <v>-44118</v>
      </c>
      <c r="AA179" s="18">
        <v>-36178</v>
      </c>
      <c r="AB179" s="18">
        <v>-72692</v>
      </c>
      <c r="AC179" s="18">
        <v>-79108</v>
      </c>
      <c r="AD179" s="18">
        <v>-63744</v>
      </c>
      <c r="AE179" s="18">
        <v>-44313</v>
      </c>
      <c r="AH179" s="19"/>
      <c r="AI179" s="19"/>
    </row>
    <row r="180" spans="2:35" x14ac:dyDescent="0.3">
      <c r="B180" s="38"/>
      <c r="C180" s="6" t="s">
        <v>104</v>
      </c>
      <c r="G180" s="35">
        <v>0</v>
      </c>
      <c r="H180" s="35">
        <v>0</v>
      </c>
      <c r="I180" s="35">
        <v>0</v>
      </c>
      <c r="J180" s="35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  <c r="Q180" s="21">
        <v>0</v>
      </c>
      <c r="R180" s="21">
        <v>0</v>
      </c>
      <c r="S180" s="21">
        <v>0</v>
      </c>
      <c r="T180" s="21">
        <v>0</v>
      </c>
      <c r="U180" s="21">
        <v>0</v>
      </c>
      <c r="V180" s="21">
        <v>-464</v>
      </c>
      <c r="W180" s="21">
        <v>22731</v>
      </c>
      <c r="X180" s="21">
        <v>0</v>
      </c>
      <c r="Y180" s="51"/>
      <c r="Z180" s="21">
        <v>0</v>
      </c>
      <c r="AA180" s="21"/>
      <c r="AB180" s="21">
        <v>0</v>
      </c>
      <c r="AC180" s="21">
        <v>22267</v>
      </c>
      <c r="AD180" s="21">
        <v>0</v>
      </c>
      <c r="AE180" s="21">
        <v>0</v>
      </c>
      <c r="AH180" s="19"/>
      <c r="AI180" s="19"/>
    </row>
    <row r="181" spans="2:35" x14ac:dyDescent="0.3">
      <c r="B181" s="38"/>
      <c r="C181" s="6" t="s">
        <v>105</v>
      </c>
      <c r="G181" s="35">
        <v>0</v>
      </c>
      <c r="H181" s="35">
        <v>0</v>
      </c>
      <c r="I181" s="35">
        <v>0</v>
      </c>
      <c r="J181" s="35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  <c r="Q181" s="21">
        <v>0</v>
      </c>
      <c r="R181" s="21">
        <v>0</v>
      </c>
      <c r="S181" s="21">
        <v>0</v>
      </c>
      <c r="T181" s="21">
        <v>0</v>
      </c>
      <c r="U181" s="21">
        <v>0</v>
      </c>
      <c r="V181" s="21">
        <v>0</v>
      </c>
      <c r="W181" s="21">
        <v>0</v>
      </c>
      <c r="X181" s="21">
        <v>0</v>
      </c>
      <c r="Y181" s="51"/>
      <c r="Z181" s="21">
        <v>0</v>
      </c>
      <c r="AA181" s="21">
        <v>0</v>
      </c>
      <c r="AB181" s="21">
        <v>0</v>
      </c>
      <c r="AC181" s="21">
        <v>0</v>
      </c>
      <c r="AD181" s="21">
        <v>0</v>
      </c>
      <c r="AE181" s="21">
        <v>134480</v>
      </c>
      <c r="AH181" s="19"/>
      <c r="AI181" s="19"/>
    </row>
    <row r="182" spans="2:35" x14ac:dyDescent="0.3">
      <c r="B182" s="38"/>
      <c r="C182" s="6" t="s">
        <v>106</v>
      </c>
      <c r="G182" s="35">
        <v>0</v>
      </c>
      <c r="H182" s="35">
        <v>0</v>
      </c>
      <c r="I182" s="35">
        <v>0</v>
      </c>
      <c r="J182" s="35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  <c r="Q182" s="21">
        <v>0</v>
      </c>
      <c r="R182" s="21">
        <v>0</v>
      </c>
      <c r="S182" s="21">
        <v>0</v>
      </c>
      <c r="T182" s="21">
        <v>0</v>
      </c>
      <c r="U182" s="21">
        <v>0</v>
      </c>
      <c r="V182" s="21">
        <v>0</v>
      </c>
      <c r="W182" s="21">
        <v>0</v>
      </c>
      <c r="X182" s="21">
        <v>0</v>
      </c>
      <c r="Y182" s="51"/>
      <c r="Z182" s="21">
        <v>0</v>
      </c>
      <c r="AA182" s="21">
        <v>0</v>
      </c>
      <c r="AB182" s="21">
        <v>0</v>
      </c>
      <c r="AC182" s="21">
        <v>0</v>
      </c>
      <c r="AD182" s="21">
        <v>0</v>
      </c>
      <c r="AE182" s="21">
        <v>3981</v>
      </c>
      <c r="AH182" s="19"/>
      <c r="AI182" s="19"/>
    </row>
    <row r="183" spans="2:35" x14ac:dyDescent="0.3">
      <c r="B183" s="38"/>
      <c r="C183" s="6" t="s">
        <v>107</v>
      </c>
      <c r="G183" s="35">
        <v>0</v>
      </c>
      <c r="H183" s="35">
        <v>0</v>
      </c>
      <c r="I183" s="35">
        <v>0</v>
      </c>
      <c r="J183" s="35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  <c r="Q183" s="21">
        <v>0</v>
      </c>
      <c r="R183" s="21">
        <v>0</v>
      </c>
      <c r="S183" s="21">
        <v>-5455</v>
      </c>
      <c r="T183" s="21">
        <v>0</v>
      </c>
      <c r="U183" s="21">
        <v>0</v>
      </c>
      <c r="V183" s="21">
        <v>0</v>
      </c>
      <c r="W183" s="21">
        <v>0</v>
      </c>
      <c r="X183" s="21">
        <v>0</v>
      </c>
      <c r="Y183" s="51"/>
      <c r="Z183" s="21">
        <v>0</v>
      </c>
      <c r="AA183" s="21">
        <v>0</v>
      </c>
      <c r="AB183" s="21">
        <v>-5455</v>
      </c>
      <c r="AC183" s="21">
        <v>0</v>
      </c>
      <c r="AD183" s="21">
        <v>0</v>
      </c>
      <c r="AE183" s="21">
        <v>0</v>
      </c>
      <c r="AH183" s="19"/>
      <c r="AI183" s="19"/>
    </row>
    <row r="184" spans="2:35" x14ac:dyDescent="0.3">
      <c r="B184" s="38"/>
      <c r="C184" s="6" t="s">
        <v>108</v>
      </c>
      <c r="G184" s="35">
        <v>0</v>
      </c>
      <c r="H184" s="35">
        <v>0</v>
      </c>
      <c r="I184" s="35">
        <v>1331</v>
      </c>
      <c r="J184" s="35">
        <v>0</v>
      </c>
      <c r="K184" s="21">
        <v>553</v>
      </c>
      <c r="L184" s="21">
        <v>0</v>
      </c>
      <c r="M184" s="21">
        <v>1118</v>
      </c>
      <c r="N184" s="21">
        <v>1500</v>
      </c>
      <c r="O184" s="21">
        <v>3769</v>
      </c>
      <c r="P184" s="21">
        <v>722</v>
      </c>
      <c r="Q184" s="21">
        <v>0</v>
      </c>
      <c r="R184" s="21">
        <v>0</v>
      </c>
      <c r="S184" s="21">
        <v>36</v>
      </c>
      <c r="T184" s="21">
        <v>2818</v>
      </c>
      <c r="U184" s="21">
        <v>5000</v>
      </c>
      <c r="V184" s="21">
        <v>0</v>
      </c>
      <c r="W184" s="21">
        <v>2500</v>
      </c>
      <c r="X184" s="21">
        <v>0</v>
      </c>
      <c r="Y184" s="51"/>
      <c r="Z184" s="21">
        <v>1884</v>
      </c>
      <c r="AA184" s="21">
        <v>7109</v>
      </c>
      <c r="AB184" s="21">
        <v>2854</v>
      </c>
      <c r="AC184" s="21">
        <v>7500</v>
      </c>
      <c r="AD184" s="21">
        <v>5000</v>
      </c>
      <c r="AE184" s="21">
        <v>4000</v>
      </c>
      <c r="AH184" s="19"/>
      <c r="AI184" s="19"/>
    </row>
    <row r="185" spans="2:35" x14ac:dyDescent="0.3">
      <c r="B185" s="38"/>
      <c r="C185" s="6" t="s">
        <v>109</v>
      </c>
      <c r="G185" s="35">
        <v>0</v>
      </c>
      <c r="H185" s="35">
        <v>0</v>
      </c>
      <c r="I185" s="35">
        <v>0</v>
      </c>
      <c r="J185" s="35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171</v>
      </c>
      <c r="P185" s="21">
        <v>0</v>
      </c>
      <c r="Q185" s="21">
        <v>122</v>
      </c>
      <c r="R185" s="21">
        <v>141</v>
      </c>
      <c r="S185" s="21">
        <v>0</v>
      </c>
      <c r="T185" s="21">
        <v>0</v>
      </c>
      <c r="U185" s="21">
        <v>0</v>
      </c>
      <c r="V185" s="21">
        <v>0</v>
      </c>
      <c r="W185" s="21">
        <v>142</v>
      </c>
      <c r="X185" s="21">
        <v>982</v>
      </c>
      <c r="Y185" s="51"/>
      <c r="Z185" s="21">
        <v>0</v>
      </c>
      <c r="AA185" s="21">
        <v>171</v>
      </c>
      <c r="AB185" s="21">
        <v>263</v>
      </c>
      <c r="AC185" s="21">
        <v>1124</v>
      </c>
      <c r="AD185" s="21">
        <v>0</v>
      </c>
      <c r="AE185" s="21">
        <v>794</v>
      </c>
      <c r="AH185" s="19"/>
      <c r="AI185" s="19"/>
    </row>
    <row r="186" spans="2:35" x14ac:dyDescent="0.3">
      <c r="B186" s="38"/>
      <c r="C186" s="6" t="s">
        <v>159</v>
      </c>
      <c r="G186" s="35">
        <v>0</v>
      </c>
      <c r="H186" s="35">
        <v>0</v>
      </c>
      <c r="I186" s="35">
        <v>0</v>
      </c>
      <c r="J186" s="35">
        <v>-314597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  <c r="Q186" s="21">
        <v>0</v>
      </c>
      <c r="R186" s="21">
        <v>0</v>
      </c>
      <c r="S186" s="21">
        <v>0</v>
      </c>
      <c r="T186" s="21">
        <v>0</v>
      </c>
      <c r="U186" s="21">
        <v>0</v>
      </c>
      <c r="V186" s="21">
        <v>0</v>
      </c>
      <c r="W186" s="21">
        <v>0</v>
      </c>
      <c r="X186" s="21">
        <v>0</v>
      </c>
      <c r="Y186" s="51"/>
      <c r="Z186" s="21">
        <v>-314597</v>
      </c>
      <c r="AA186" s="21">
        <v>0</v>
      </c>
      <c r="AB186" s="21">
        <v>0</v>
      </c>
      <c r="AC186" s="21">
        <v>0</v>
      </c>
      <c r="AD186" s="21">
        <v>0</v>
      </c>
      <c r="AE186" s="21">
        <v>0</v>
      </c>
      <c r="AH186" s="19"/>
      <c r="AI186" s="19"/>
    </row>
    <row r="187" spans="2:35" x14ac:dyDescent="0.3">
      <c r="B187" s="38"/>
      <c r="C187" s="6" t="s">
        <v>110</v>
      </c>
      <c r="G187" s="35">
        <v>-4227</v>
      </c>
      <c r="H187" s="35">
        <v>-5761</v>
      </c>
      <c r="I187" s="35">
        <v>-7348</v>
      </c>
      <c r="J187" s="35">
        <v>-4147</v>
      </c>
      <c r="K187" s="21">
        <v>-4948</v>
      </c>
      <c r="L187" s="21">
        <v>-5375</v>
      </c>
      <c r="M187" s="21">
        <v>-4624</v>
      </c>
      <c r="N187" s="21">
        <v>-4687</v>
      </c>
      <c r="O187" s="21">
        <v>-3179</v>
      </c>
      <c r="P187" s="21">
        <v>-3943</v>
      </c>
      <c r="Q187" s="21">
        <v>-8517</v>
      </c>
      <c r="R187" s="21">
        <v>-4895</v>
      </c>
      <c r="S187" s="21">
        <v>-4226</v>
      </c>
      <c r="T187" s="21">
        <v>-3817</v>
      </c>
      <c r="U187" s="21">
        <v>-3873</v>
      </c>
      <c r="V187" s="21">
        <v>-1315</v>
      </c>
      <c r="W187" s="21">
        <v>-5014</v>
      </c>
      <c r="X187" s="21">
        <v>-5663</v>
      </c>
      <c r="Y187" s="51"/>
      <c r="Z187" s="21">
        <v>-21818</v>
      </c>
      <c r="AA187" s="21">
        <v>-16433</v>
      </c>
      <c r="AB187" s="21">
        <v>-21455</v>
      </c>
      <c r="AC187" s="21">
        <v>-15865</v>
      </c>
      <c r="AD187" s="21">
        <v>-18900</v>
      </c>
      <c r="AE187" s="21">
        <v>-15463</v>
      </c>
      <c r="AH187" s="19"/>
      <c r="AI187" s="19"/>
    </row>
    <row r="188" spans="2:35" x14ac:dyDescent="0.3">
      <c r="B188" s="38"/>
      <c r="C188" s="4" t="s">
        <v>142</v>
      </c>
      <c r="G188" s="36">
        <f t="shared" ref="G188:L188" si="22">SUM(G179:G187)</f>
        <v>-22097</v>
      </c>
      <c r="H188" s="36">
        <f t="shared" si="22"/>
        <v>-25620</v>
      </c>
      <c r="I188" s="36">
        <f t="shared" si="22"/>
        <v>-18882</v>
      </c>
      <c r="J188" s="36">
        <f t="shared" si="22"/>
        <v>-330492</v>
      </c>
      <c r="K188" s="22">
        <f t="shared" si="22"/>
        <v>-12885</v>
      </c>
      <c r="L188" s="22">
        <f t="shared" si="22"/>
        <v>-16390</v>
      </c>
      <c r="M188" s="22">
        <v>-14483</v>
      </c>
      <c r="N188" s="22">
        <v>-10335</v>
      </c>
      <c r="O188" s="22">
        <v>-8659</v>
      </c>
      <c r="P188" s="22">
        <v>-11854</v>
      </c>
      <c r="Q188" s="22">
        <v>-18138</v>
      </c>
      <c r="R188" s="22">
        <v>-19294</v>
      </c>
      <c r="S188" s="22">
        <v>-25987</v>
      </c>
      <c r="T188" s="22">
        <v>-33066</v>
      </c>
      <c r="U188" s="22">
        <v>-26280</v>
      </c>
      <c r="V188" s="22">
        <v>-21177</v>
      </c>
      <c r="W188" s="22">
        <v>5265</v>
      </c>
      <c r="X188" s="22">
        <v>-21890</v>
      </c>
      <c r="Y188" s="53"/>
      <c r="Z188" s="22">
        <v>-378649</v>
      </c>
      <c r="AA188" s="22">
        <v>-45331</v>
      </c>
      <c r="AB188" s="22">
        <v>-96485</v>
      </c>
      <c r="AC188" s="22">
        <v>-64082</v>
      </c>
      <c r="AD188" s="22">
        <v>-77644</v>
      </c>
      <c r="AE188" s="22">
        <v>83479</v>
      </c>
      <c r="AH188" s="19"/>
      <c r="AI188" s="19"/>
    </row>
    <row r="189" spans="2:35" x14ac:dyDescent="0.3">
      <c r="B189" s="38"/>
      <c r="G189" s="49"/>
      <c r="H189" s="49"/>
      <c r="I189" s="49"/>
      <c r="J189" s="4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49"/>
      <c r="Z189" s="7"/>
      <c r="AA189" s="7"/>
      <c r="AB189" s="7"/>
      <c r="AC189" s="7"/>
      <c r="AD189" s="7"/>
      <c r="AE189" s="7"/>
      <c r="AH189" s="19"/>
      <c r="AI189" s="19"/>
    </row>
    <row r="190" spans="2:35" x14ac:dyDescent="0.3">
      <c r="B190" s="38"/>
      <c r="C190" s="4" t="s">
        <v>111</v>
      </c>
      <c r="G190" s="49"/>
      <c r="H190" s="49"/>
      <c r="I190" s="49"/>
      <c r="J190" s="4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49"/>
      <c r="Z190" s="7"/>
      <c r="AA190" s="7"/>
      <c r="AB190" s="7"/>
      <c r="AC190" s="7"/>
      <c r="AD190" s="7"/>
      <c r="AE190" s="7"/>
      <c r="AH190" s="19"/>
      <c r="AI190" s="19"/>
    </row>
    <row r="191" spans="2:35" x14ac:dyDescent="0.3">
      <c r="B191" s="38"/>
      <c r="C191" s="6" t="s">
        <v>171</v>
      </c>
      <c r="G191" s="37">
        <v>-5000</v>
      </c>
      <c r="H191" s="37">
        <v>-25000</v>
      </c>
      <c r="I191" s="37">
        <v>0</v>
      </c>
      <c r="J191" s="37">
        <v>55000</v>
      </c>
      <c r="K191" s="18">
        <v>8163</v>
      </c>
      <c r="L191" s="18">
        <v>56837</v>
      </c>
      <c r="M191" s="18">
        <v>-5000</v>
      </c>
      <c r="N191" s="18">
        <v>285000</v>
      </c>
      <c r="O191" s="18">
        <v>0</v>
      </c>
      <c r="P191" s="18">
        <v>-85000</v>
      </c>
      <c r="Q191" s="18">
        <v>50000</v>
      </c>
      <c r="R191" s="18">
        <v>35000</v>
      </c>
      <c r="S191" s="18">
        <v>0</v>
      </c>
      <c r="T191" s="18">
        <v>0</v>
      </c>
      <c r="U191" s="18">
        <v>0</v>
      </c>
      <c r="V191" s="18">
        <v>0</v>
      </c>
      <c r="W191" s="18">
        <v>0</v>
      </c>
      <c r="X191" s="18">
        <v>0</v>
      </c>
      <c r="Y191" s="53"/>
      <c r="Z191" s="18">
        <v>120000</v>
      </c>
      <c r="AA191" s="18">
        <v>195000</v>
      </c>
      <c r="AB191" s="18">
        <v>85000</v>
      </c>
      <c r="AC191" s="18">
        <v>0</v>
      </c>
      <c r="AD191" s="18">
        <v>0</v>
      </c>
      <c r="AE191" s="18">
        <v>0</v>
      </c>
      <c r="AH191" s="19"/>
      <c r="AI191" s="19"/>
    </row>
    <row r="192" spans="2:35" x14ac:dyDescent="0.3">
      <c r="B192" s="38"/>
      <c r="C192" s="6" t="s">
        <v>112</v>
      </c>
      <c r="G192" s="35">
        <v>0</v>
      </c>
      <c r="H192" s="35">
        <v>0</v>
      </c>
      <c r="I192" s="35">
        <v>0</v>
      </c>
      <c r="J192" s="35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  <c r="Q192" s="21">
        <v>0</v>
      </c>
      <c r="R192" s="21">
        <v>0</v>
      </c>
      <c r="S192" s="21">
        <v>0</v>
      </c>
      <c r="T192" s="21">
        <v>0</v>
      </c>
      <c r="U192" s="21">
        <v>0</v>
      </c>
      <c r="V192" s="21">
        <v>0</v>
      </c>
      <c r="W192" s="21">
        <v>0</v>
      </c>
      <c r="X192" s="21">
        <v>0</v>
      </c>
      <c r="Y192" s="51"/>
      <c r="Z192" s="21">
        <v>0</v>
      </c>
      <c r="AA192" s="21">
        <v>0</v>
      </c>
      <c r="AB192" s="21">
        <v>0</v>
      </c>
      <c r="AC192" s="21">
        <v>0</v>
      </c>
      <c r="AD192" s="21">
        <v>80000</v>
      </c>
      <c r="AE192" s="21">
        <v>72700</v>
      </c>
      <c r="AH192" s="19"/>
      <c r="AI192" s="19"/>
    </row>
    <row r="193" spans="2:35" x14ac:dyDescent="0.3">
      <c r="B193" s="38"/>
      <c r="C193" s="6" t="s">
        <v>165</v>
      </c>
      <c r="G193" s="35">
        <v>-3098</v>
      </c>
      <c r="H193" s="35">
        <v>-3186</v>
      </c>
      <c r="I193" s="35">
        <v>-3322</v>
      </c>
      <c r="J193" s="35">
        <v>-2978</v>
      </c>
      <c r="K193" s="21">
        <v>-2601</v>
      </c>
      <c r="L193" s="21">
        <v>-2597</v>
      </c>
      <c r="M193" s="21">
        <v>-2489</v>
      </c>
      <c r="N193" s="21">
        <v>-2267</v>
      </c>
      <c r="O193" s="21">
        <v>-1997</v>
      </c>
      <c r="P193" s="21">
        <v>-2047</v>
      </c>
      <c r="Q193" s="21">
        <v>-2078</v>
      </c>
      <c r="R193" s="21">
        <v>-2012</v>
      </c>
      <c r="S193" s="21">
        <v>-1928</v>
      </c>
      <c r="T193" s="21">
        <v>-1504</v>
      </c>
      <c r="U193" s="21">
        <v>0</v>
      </c>
      <c r="V193" s="21">
        <v>0</v>
      </c>
      <c r="W193" s="21">
        <v>0</v>
      </c>
      <c r="X193" s="21">
        <v>0</v>
      </c>
      <c r="Y193" s="51"/>
      <c r="Z193" s="21">
        <v>-11498</v>
      </c>
      <c r="AA193" s="21">
        <v>-8800</v>
      </c>
      <c r="AB193" s="21">
        <v>-7522</v>
      </c>
      <c r="AC193" s="21">
        <v>0</v>
      </c>
      <c r="AD193" s="21">
        <v>0</v>
      </c>
      <c r="AE193" s="21">
        <v>0</v>
      </c>
      <c r="AH193" s="19"/>
      <c r="AI193" s="19"/>
    </row>
    <row r="194" spans="2:35" x14ac:dyDescent="0.3">
      <c r="B194" s="38"/>
      <c r="C194" s="6" t="s">
        <v>113</v>
      </c>
      <c r="G194" s="35">
        <v>-1000</v>
      </c>
      <c r="H194" s="35">
        <v>0</v>
      </c>
      <c r="I194" s="35">
        <v>20</v>
      </c>
      <c r="J194" s="35">
        <v>-2026</v>
      </c>
      <c r="K194" s="21">
        <v>-44</v>
      </c>
      <c r="L194" s="21">
        <v>-580</v>
      </c>
      <c r="M194" s="21">
        <v>-99</v>
      </c>
      <c r="N194" s="21">
        <v>-1088</v>
      </c>
      <c r="O194" s="21">
        <v>0</v>
      </c>
      <c r="P194" s="21">
        <v>-648</v>
      </c>
      <c r="Q194" s="21">
        <v>-764</v>
      </c>
      <c r="R194" s="21">
        <v>0</v>
      </c>
      <c r="S194" s="21">
        <v>0</v>
      </c>
      <c r="T194" s="21">
        <v>0</v>
      </c>
      <c r="U194" s="21">
        <v>0</v>
      </c>
      <c r="V194" s="21">
        <v>0</v>
      </c>
      <c r="W194" s="21">
        <v>0</v>
      </c>
      <c r="X194" s="21">
        <v>0</v>
      </c>
      <c r="Y194" s="51"/>
      <c r="Z194" s="21">
        <v>-2630</v>
      </c>
      <c r="AA194" s="21">
        <v>-1835</v>
      </c>
      <c r="AB194" s="21">
        <v>-764</v>
      </c>
      <c r="AC194" s="21">
        <v>0</v>
      </c>
      <c r="AD194" s="21">
        <v>-4589</v>
      </c>
      <c r="AE194" s="21">
        <v>-2983</v>
      </c>
      <c r="AH194" s="19"/>
      <c r="AI194" s="19"/>
    </row>
    <row r="195" spans="2:35" x14ac:dyDescent="0.3">
      <c r="B195" s="38"/>
      <c r="C195" s="6" t="s">
        <v>114</v>
      </c>
      <c r="G195" s="35">
        <v>0</v>
      </c>
      <c r="H195" s="35">
        <v>0</v>
      </c>
      <c r="I195" s="35">
        <v>0</v>
      </c>
      <c r="J195" s="35">
        <v>0</v>
      </c>
      <c r="K195" s="21">
        <v>0</v>
      </c>
      <c r="L195" s="21">
        <v>0</v>
      </c>
      <c r="M195" s="21">
        <v>0</v>
      </c>
      <c r="N195" s="21">
        <v>-293000</v>
      </c>
      <c r="O195" s="21">
        <v>-12000</v>
      </c>
      <c r="P195" s="21">
        <v>0</v>
      </c>
      <c r="Q195" s="21">
        <v>0</v>
      </c>
      <c r="R195" s="21">
        <v>0</v>
      </c>
      <c r="S195" s="21">
        <v>0</v>
      </c>
      <c r="T195" s="21">
        <v>0</v>
      </c>
      <c r="U195" s="21">
        <v>0</v>
      </c>
      <c r="V195" s="21">
        <v>0</v>
      </c>
      <c r="W195" s="21">
        <v>0</v>
      </c>
      <c r="X195" s="21">
        <v>0</v>
      </c>
      <c r="Y195" s="51"/>
      <c r="Z195" s="21">
        <v>0</v>
      </c>
      <c r="AA195" s="21">
        <v>-305000</v>
      </c>
      <c r="AB195" s="21">
        <v>0</v>
      </c>
      <c r="AC195" s="21">
        <v>0</v>
      </c>
      <c r="AD195" s="21">
        <v>-120000</v>
      </c>
      <c r="AE195" s="21">
        <v>-102700</v>
      </c>
      <c r="AH195" s="19"/>
      <c r="AI195" s="19"/>
    </row>
    <row r="196" spans="2:35" x14ac:dyDescent="0.3">
      <c r="B196" s="38"/>
      <c r="C196" s="6" t="s">
        <v>127</v>
      </c>
      <c r="G196" s="35">
        <v>0</v>
      </c>
      <c r="H196" s="35">
        <v>0</v>
      </c>
      <c r="I196" s="35">
        <v>0</v>
      </c>
      <c r="J196" s="35">
        <v>0</v>
      </c>
      <c r="K196" s="21">
        <v>0</v>
      </c>
      <c r="L196" s="21">
        <v>0</v>
      </c>
      <c r="M196" s="21">
        <v>-542</v>
      </c>
      <c r="N196" s="21">
        <v>-7736</v>
      </c>
      <c r="O196" s="21">
        <v>0</v>
      </c>
      <c r="P196" s="21">
        <v>0</v>
      </c>
      <c r="Q196" s="21">
        <v>0</v>
      </c>
      <c r="R196" s="21">
        <v>0</v>
      </c>
      <c r="S196" s="21">
        <v>0</v>
      </c>
      <c r="T196" s="21">
        <v>0</v>
      </c>
      <c r="U196" s="21">
        <v>0</v>
      </c>
      <c r="V196" s="21">
        <v>0</v>
      </c>
      <c r="W196" s="21">
        <v>0</v>
      </c>
      <c r="X196" s="21">
        <v>0</v>
      </c>
      <c r="Y196" s="51"/>
      <c r="Z196" s="21">
        <v>0</v>
      </c>
      <c r="AA196" s="21">
        <v>-8278</v>
      </c>
      <c r="AB196" s="21">
        <v>0</v>
      </c>
      <c r="AC196" s="21">
        <v>0</v>
      </c>
      <c r="AD196" s="21">
        <v>0</v>
      </c>
      <c r="AE196" s="21">
        <v>0</v>
      </c>
      <c r="AH196" s="19"/>
      <c r="AI196" s="19"/>
    </row>
    <row r="197" spans="2:35" x14ac:dyDescent="0.3">
      <c r="B197" s="38"/>
      <c r="C197" s="6" t="s">
        <v>115</v>
      </c>
      <c r="G197" s="35">
        <v>0</v>
      </c>
      <c r="H197" s="35">
        <v>0</v>
      </c>
      <c r="I197" s="35">
        <v>0</v>
      </c>
      <c r="J197" s="35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  <c r="Q197" s="21">
        <v>0</v>
      </c>
      <c r="R197" s="21">
        <v>0</v>
      </c>
      <c r="S197" s="21">
        <v>0</v>
      </c>
      <c r="T197" s="21">
        <v>0</v>
      </c>
      <c r="U197" s="21">
        <v>0</v>
      </c>
      <c r="V197" s="21">
        <v>0</v>
      </c>
      <c r="W197" s="21">
        <v>0</v>
      </c>
      <c r="X197" s="21">
        <v>0</v>
      </c>
      <c r="Y197" s="51"/>
      <c r="Z197" s="21">
        <v>0</v>
      </c>
      <c r="AA197" s="21">
        <v>0</v>
      </c>
      <c r="AB197" s="21">
        <v>0</v>
      </c>
      <c r="AC197" s="21">
        <v>0</v>
      </c>
      <c r="AD197" s="21">
        <v>-67463</v>
      </c>
      <c r="AE197" s="21">
        <v>-179585</v>
      </c>
      <c r="AH197" s="19"/>
      <c r="AI197" s="19"/>
    </row>
    <row r="198" spans="2:35" x14ac:dyDescent="0.3">
      <c r="B198" s="38"/>
      <c r="C198" s="6" t="s">
        <v>160</v>
      </c>
      <c r="G198" s="35">
        <v>0</v>
      </c>
      <c r="H198" s="35">
        <v>0</v>
      </c>
      <c r="I198" s="35">
        <v>0</v>
      </c>
      <c r="J198" s="35">
        <v>-21376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  <c r="Q198" s="21">
        <v>0</v>
      </c>
      <c r="R198" s="21">
        <v>0</v>
      </c>
      <c r="S198" s="21">
        <v>0</v>
      </c>
      <c r="T198" s="21">
        <v>0</v>
      </c>
      <c r="U198" s="21">
        <v>0</v>
      </c>
      <c r="V198" s="21">
        <v>0</v>
      </c>
      <c r="W198" s="21">
        <v>0</v>
      </c>
      <c r="X198" s="21">
        <v>0</v>
      </c>
      <c r="Y198" s="51"/>
      <c r="Z198" s="21">
        <v>-21376</v>
      </c>
      <c r="AA198" s="21">
        <v>0</v>
      </c>
      <c r="AB198" s="21">
        <v>0</v>
      </c>
      <c r="AC198" s="21">
        <v>0</v>
      </c>
      <c r="AD198" s="21">
        <v>0</v>
      </c>
      <c r="AE198" s="21">
        <v>0</v>
      </c>
      <c r="AH198" s="19"/>
      <c r="AI198" s="19"/>
    </row>
    <row r="199" spans="2:35" x14ac:dyDescent="0.3">
      <c r="B199" s="38"/>
      <c r="C199" s="6" t="s">
        <v>161</v>
      </c>
      <c r="G199" s="35">
        <v>0</v>
      </c>
      <c r="H199" s="35">
        <v>0</v>
      </c>
      <c r="I199" s="35">
        <v>0</v>
      </c>
      <c r="J199" s="35">
        <v>288853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  <c r="Q199" s="21">
        <v>0</v>
      </c>
      <c r="R199" s="21">
        <v>0</v>
      </c>
      <c r="S199" s="21">
        <v>0</v>
      </c>
      <c r="T199" s="21">
        <v>0</v>
      </c>
      <c r="U199" s="21">
        <v>0</v>
      </c>
      <c r="V199" s="21">
        <v>0</v>
      </c>
      <c r="W199" s="21">
        <v>0</v>
      </c>
      <c r="X199" s="21">
        <v>0</v>
      </c>
      <c r="Y199" s="51"/>
      <c r="Z199" s="21">
        <v>288853</v>
      </c>
      <c r="AA199" s="21">
        <v>0</v>
      </c>
      <c r="AB199" s="21">
        <v>0</v>
      </c>
      <c r="AC199" s="21">
        <v>0</v>
      </c>
      <c r="AD199" s="21">
        <v>0</v>
      </c>
      <c r="AE199" s="21">
        <v>0</v>
      </c>
      <c r="AH199" s="19"/>
      <c r="AI199" s="19"/>
    </row>
    <row r="200" spans="2:35" x14ac:dyDescent="0.3">
      <c r="B200" s="38"/>
      <c r="C200" s="6" t="s">
        <v>167</v>
      </c>
      <c r="G200" s="35">
        <v>14879</v>
      </c>
      <c r="H200" s="35">
        <v>44469</v>
      </c>
      <c r="I200" s="35">
        <v>0</v>
      </c>
      <c r="J200" s="35">
        <v>0</v>
      </c>
      <c r="K200" s="35">
        <v>0</v>
      </c>
      <c r="L200" s="35">
        <v>0</v>
      </c>
      <c r="M200" s="35">
        <v>0</v>
      </c>
      <c r="N200" s="35">
        <v>0</v>
      </c>
      <c r="O200" s="35">
        <v>0</v>
      </c>
      <c r="P200" s="35">
        <v>0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35">
        <v>0</v>
      </c>
      <c r="Z200" s="35">
        <v>0</v>
      </c>
      <c r="AA200" s="35">
        <v>0</v>
      </c>
      <c r="AB200" s="35">
        <v>0</v>
      </c>
      <c r="AC200" s="35">
        <v>0</v>
      </c>
      <c r="AD200" s="35">
        <v>0</v>
      </c>
      <c r="AE200" s="35">
        <v>0</v>
      </c>
      <c r="AF200" s="35">
        <v>0</v>
      </c>
      <c r="AH200" s="19"/>
      <c r="AI200" s="19"/>
    </row>
    <row r="201" spans="2:35" x14ac:dyDescent="0.3">
      <c r="B201" s="38"/>
      <c r="C201" s="6" t="s">
        <v>130</v>
      </c>
      <c r="G201" s="35">
        <v>-6371</v>
      </c>
      <c r="H201" s="35">
        <v>0</v>
      </c>
      <c r="I201" s="35">
        <v>-3427</v>
      </c>
      <c r="J201" s="35">
        <v>-3420</v>
      </c>
      <c r="K201" s="21">
        <v>-3096</v>
      </c>
      <c r="L201" s="21">
        <v>0</v>
      </c>
      <c r="M201" s="21">
        <v>-689</v>
      </c>
      <c r="N201" s="21">
        <v>0</v>
      </c>
      <c r="O201" s="21">
        <v>0</v>
      </c>
      <c r="P201" s="21">
        <v>0</v>
      </c>
      <c r="Q201" s="21">
        <v>0</v>
      </c>
      <c r="R201" s="21">
        <v>0</v>
      </c>
      <c r="S201" s="21">
        <v>0</v>
      </c>
      <c r="T201" s="21">
        <v>0</v>
      </c>
      <c r="U201" s="21">
        <v>0</v>
      </c>
      <c r="V201" s="21">
        <v>0</v>
      </c>
      <c r="W201" s="21">
        <v>0</v>
      </c>
      <c r="X201" s="21">
        <v>0</v>
      </c>
      <c r="Y201" s="51"/>
      <c r="Z201" s="21">
        <v>-9943</v>
      </c>
      <c r="AA201" s="21">
        <v>-689</v>
      </c>
      <c r="AB201" s="21">
        <v>0</v>
      </c>
      <c r="AC201" s="21">
        <v>0</v>
      </c>
      <c r="AD201" s="21">
        <v>-8181</v>
      </c>
      <c r="AE201" s="21">
        <v>0</v>
      </c>
      <c r="AH201" s="19"/>
      <c r="AI201" s="19"/>
    </row>
    <row r="202" spans="2:35" x14ac:dyDescent="0.3">
      <c r="B202" s="38"/>
      <c r="C202" s="4" t="s">
        <v>143</v>
      </c>
      <c r="G202" s="36">
        <f t="shared" ref="G202:L202" si="23">SUM(G191:G201)</f>
        <v>-590</v>
      </c>
      <c r="H202" s="36">
        <f t="shared" si="23"/>
        <v>16283</v>
      </c>
      <c r="I202" s="36">
        <f t="shared" si="23"/>
        <v>-6729</v>
      </c>
      <c r="J202" s="36">
        <f t="shared" si="23"/>
        <v>314053</v>
      </c>
      <c r="K202" s="22">
        <f t="shared" si="23"/>
        <v>2422</v>
      </c>
      <c r="L202" s="22">
        <f t="shared" si="23"/>
        <v>53660</v>
      </c>
      <c r="M202" s="22">
        <v>-8819</v>
      </c>
      <c r="N202" s="22">
        <v>-19091</v>
      </c>
      <c r="O202" s="22">
        <v>-13997</v>
      </c>
      <c r="P202" s="22">
        <v>-87695</v>
      </c>
      <c r="Q202" s="22">
        <v>47158</v>
      </c>
      <c r="R202" s="22">
        <v>32988</v>
      </c>
      <c r="S202" s="22">
        <v>-1928</v>
      </c>
      <c r="T202" s="22">
        <v>-1504</v>
      </c>
      <c r="U202" s="22">
        <v>0</v>
      </c>
      <c r="V202" s="22">
        <v>0</v>
      </c>
      <c r="W202" s="22">
        <v>0</v>
      </c>
      <c r="X202" s="22">
        <v>0</v>
      </c>
      <c r="Y202" s="53"/>
      <c r="Z202" s="22">
        <v>363406</v>
      </c>
      <c r="AA202" s="22">
        <v>-129602</v>
      </c>
      <c r="AB202" s="22">
        <v>76714</v>
      </c>
      <c r="AC202" s="22">
        <v>0</v>
      </c>
      <c r="AD202" s="22">
        <v>-120233</v>
      </c>
      <c r="AE202" s="22">
        <v>-212568</v>
      </c>
      <c r="AH202" s="19"/>
      <c r="AI202" s="19"/>
    </row>
    <row r="203" spans="2:35" x14ac:dyDescent="0.3">
      <c r="B203" s="38"/>
      <c r="G203" s="49"/>
      <c r="H203" s="49"/>
      <c r="I203" s="49"/>
      <c r="J203" s="4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49"/>
      <c r="Z203" s="7"/>
      <c r="AA203" s="7"/>
      <c r="AB203" s="7"/>
      <c r="AC203" s="7"/>
      <c r="AD203" s="7"/>
      <c r="AE203" s="7"/>
      <c r="AH203" s="19"/>
      <c r="AI203" s="19"/>
    </row>
    <row r="204" spans="2:35" x14ac:dyDescent="0.3">
      <c r="B204" s="38"/>
      <c r="C204" s="4" t="s">
        <v>154</v>
      </c>
      <c r="G204" s="50">
        <f t="shared" ref="G204:L204" si="24">G176+G188+G202</f>
        <v>-9239</v>
      </c>
      <c r="H204" s="50">
        <f t="shared" si="24"/>
        <v>22041</v>
      </c>
      <c r="I204" s="50">
        <f t="shared" si="24"/>
        <v>-6483</v>
      </c>
      <c r="J204" s="50">
        <f t="shared" si="24"/>
        <v>6067</v>
      </c>
      <c r="K204" s="23">
        <f t="shared" si="24"/>
        <v>16355</v>
      </c>
      <c r="L204" s="23">
        <f t="shared" si="24"/>
        <v>-4377</v>
      </c>
      <c r="M204" s="23">
        <v>-34311</v>
      </c>
      <c r="N204" s="23">
        <v>-14103</v>
      </c>
      <c r="O204" s="23">
        <v>17990</v>
      </c>
      <c r="P204" s="23">
        <v>-29172</v>
      </c>
      <c r="Q204" s="23">
        <v>-16530</v>
      </c>
      <c r="R204" s="23">
        <v>50614</v>
      </c>
      <c r="S204" s="23">
        <v>1093</v>
      </c>
      <c r="T204" s="23">
        <v>-24911</v>
      </c>
      <c r="U204" s="23">
        <v>1902</v>
      </c>
      <c r="V204" s="23">
        <v>-3401</v>
      </c>
      <c r="W204" s="23">
        <v>36759</v>
      </c>
      <c r="X204" s="23">
        <v>-7402</v>
      </c>
      <c r="Y204" s="53"/>
      <c r="Z204" s="23">
        <v>11562</v>
      </c>
      <c r="AA204" s="23">
        <v>-59596</v>
      </c>
      <c r="AB204" s="23">
        <v>10266</v>
      </c>
      <c r="AC204" s="23">
        <v>27858</v>
      </c>
      <c r="AD204" s="23">
        <v>-9098</v>
      </c>
      <c r="AE204" s="23">
        <v>-10904</v>
      </c>
      <c r="AH204" s="19"/>
      <c r="AI204" s="19"/>
    </row>
    <row r="205" spans="2:35" x14ac:dyDescent="0.3">
      <c r="B205" s="38"/>
      <c r="C205" s="6" t="s">
        <v>116</v>
      </c>
      <c r="G205" s="35">
        <v>931</v>
      </c>
      <c r="H205" s="35">
        <v>-634</v>
      </c>
      <c r="I205" s="35">
        <v>-645</v>
      </c>
      <c r="J205" s="35">
        <v>-85</v>
      </c>
      <c r="K205" s="21">
        <v>-171</v>
      </c>
      <c r="L205" s="21">
        <v>-173</v>
      </c>
      <c r="M205" s="21">
        <v>376</v>
      </c>
      <c r="N205" s="21">
        <v>-439</v>
      </c>
      <c r="O205" s="21">
        <v>392</v>
      </c>
      <c r="P205" s="21">
        <v>121</v>
      </c>
      <c r="Q205" s="21">
        <v>-12</v>
      </c>
      <c r="R205" s="21">
        <v>-700</v>
      </c>
      <c r="S205" s="21">
        <v>201</v>
      </c>
      <c r="T205" s="21">
        <v>-291</v>
      </c>
      <c r="U205" s="21">
        <v>100</v>
      </c>
      <c r="V205" s="21">
        <v>-105</v>
      </c>
      <c r="W205" s="21">
        <v>-218</v>
      </c>
      <c r="X205" s="21">
        <v>174</v>
      </c>
      <c r="Y205" s="51"/>
      <c r="Z205" s="21">
        <v>-1074</v>
      </c>
      <c r="AA205" s="21">
        <v>450</v>
      </c>
      <c r="AB205" s="21">
        <v>-802</v>
      </c>
      <c r="AC205" s="21">
        <v>-49</v>
      </c>
      <c r="AD205" s="21">
        <v>-92</v>
      </c>
      <c r="AE205" s="21">
        <v>2155</v>
      </c>
      <c r="AH205" s="19"/>
      <c r="AI205" s="19"/>
    </row>
    <row r="206" spans="2:35" x14ac:dyDescent="0.3">
      <c r="B206" s="38"/>
      <c r="C206" s="6" t="s">
        <v>117</v>
      </c>
      <c r="G206" s="35">
        <f>H207</f>
        <v>46807</v>
      </c>
      <c r="H206" s="35">
        <f>I207</f>
        <v>25400</v>
      </c>
      <c r="I206" s="35">
        <f>J207</f>
        <v>32528</v>
      </c>
      <c r="J206" s="35">
        <f>K207</f>
        <v>26546</v>
      </c>
      <c r="K206" s="21">
        <f>L207</f>
        <v>10362</v>
      </c>
      <c r="L206" s="21">
        <v>14912</v>
      </c>
      <c r="M206" s="21">
        <v>48847</v>
      </c>
      <c r="N206" s="21">
        <v>63389</v>
      </c>
      <c r="O206" s="21">
        <v>45007</v>
      </c>
      <c r="P206" s="21">
        <v>74058</v>
      </c>
      <c r="Q206" s="21">
        <v>90600</v>
      </c>
      <c r="R206" s="21">
        <v>40686</v>
      </c>
      <c r="S206" s="21">
        <v>39392</v>
      </c>
      <c r="T206" s="21">
        <v>64594</v>
      </c>
      <c r="U206" s="21">
        <v>62592</v>
      </c>
      <c r="V206" s="21">
        <v>66098</v>
      </c>
      <c r="W206" s="21">
        <v>29557</v>
      </c>
      <c r="X206" s="21">
        <v>36785</v>
      </c>
      <c r="Y206" s="51"/>
      <c r="Z206" s="21">
        <f>AA207</f>
        <v>14912</v>
      </c>
      <c r="AA206" s="21">
        <v>74058</v>
      </c>
      <c r="AB206" s="21">
        <v>64594</v>
      </c>
      <c r="AC206" s="21">
        <v>36785</v>
      </c>
      <c r="AD206" s="21">
        <v>45975</v>
      </c>
      <c r="AE206" s="21">
        <v>54724</v>
      </c>
      <c r="AH206" s="19"/>
      <c r="AI206" s="19"/>
    </row>
    <row r="207" spans="2:35" x14ac:dyDescent="0.3">
      <c r="B207" s="38"/>
      <c r="C207" s="4" t="s">
        <v>118</v>
      </c>
      <c r="G207" s="36">
        <f t="shared" ref="G207:L207" si="25">SUM(G204:G206)</f>
        <v>38499</v>
      </c>
      <c r="H207" s="36">
        <f t="shared" si="25"/>
        <v>46807</v>
      </c>
      <c r="I207" s="36">
        <f t="shared" si="25"/>
        <v>25400</v>
      </c>
      <c r="J207" s="36">
        <f t="shared" si="25"/>
        <v>32528</v>
      </c>
      <c r="K207" s="22">
        <f t="shared" si="25"/>
        <v>26546</v>
      </c>
      <c r="L207" s="22">
        <f t="shared" si="25"/>
        <v>10362</v>
      </c>
      <c r="M207" s="22">
        <v>14912</v>
      </c>
      <c r="N207" s="22">
        <v>48847</v>
      </c>
      <c r="O207" s="22">
        <v>63389</v>
      </c>
      <c r="P207" s="22">
        <v>45007</v>
      </c>
      <c r="Q207" s="22">
        <v>74058</v>
      </c>
      <c r="R207" s="22">
        <v>90600</v>
      </c>
      <c r="S207" s="22">
        <v>40686</v>
      </c>
      <c r="T207" s="22">
        <v>39392</v>
      </c>
      <c r="U207" s="22">
        <v>64594</v>
      </c>
      <c r="V207" s="22">
        <v>62592</v>
      </c>
      <c r="W207" s="22">
        <v>66098</v>
      </c>
      <c r="X207" s="22">
        <v>29557</v>
      </c>
      <c r="Y207" s="53"/>
      <c r="Z207" s="22">
        <v>25400</v>
      </c>
      <c r="AA207" s="22">
        <v>14912</v>
      </c>
      <c r="AB207" s="22">
        <v>74058</v>
      </c>
      <c r="AC207" s="22">
        <v>64594</v>
      </c>
      <c r="AD207" s="22">
        <v>36785</v>
      </c>
      <c r="AE207" s="22">
        <v>45975</v>
      </c>
      <c r="AH207" s="19"/>
      <c r="AI207" s="19"/>
    </row>
    <row r="208" spans="2:35" x14ac:dyDescent="0.3">
      <c r="B208" s="38"/>
      <c r="I208" s="38"/>
      <c r="J208" s="38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49"/>
      <c r="Z208" s="7"/>
      <c r="AA208" s="7"/>
      <c r="AB208" s="7"/>
      <c r="AC208" s="7"/>
      <c r="AD208" s="7"/>
      <c r="AE208" s="7"/>
      <c r="AH208" s="19"/>
      <c r="AI208" s="19"/>
    </row>
    <row r="209" spans="1:35" x14ac:dyDescent="0.3">
      <c r="B209" s="38"/>
      <c r="C209" s="8" t="s">
        <v>183</v>
      </c>
      <c r="D209" s="9"/>
      <c r="E209" s="9"/>
      <c r="F209" s="9"/>
      <c r="G209" s="9"/>
      <c r="H209" s="52"/>
      <c r="I209" s="52"/>
      <c r="J209" s="52"/>
      <c r="K209" s="9"/>
      <c r="L209" s="9"/>
      <c r="M209" s="9"/>
      <c r="N209" s="9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55"/>
      <c r="Z209" s="30"/>
      <c r="AA209" s="30"/>
      <c r="AB209" s="30"/>
      <c r="AC209" s="30"/>
      <c r="AD209" s="30"/>
      <c r="AE209" s="30"/>
      <c r="AH209" s="19"/>
      <c r="AI209" s="19"/>
    </row>
    <row r="210" spans="1:35" ht="5.0999999999999996" customHeight="1" x14ac:dyDescent="0.3">
      <c r="B210" s="38"/>
      <c r="I210" s="38"/>
      <c r="J210" s="38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49"/>
      <c r="Z210" s="7"/>
      <c r="AA210" s="7"/>
      <c r="AB210" s="7"/>
      <c r="AC210" s="7"/>
      <c r="AD210" s="7"/>
      <c r="AE210" s="7"/>
      <c r="AH210" s="19"/>
      <c r="AI210" s="19"/>
    </row>
    <row r="211" spans="1:35" x14ac:dyDescent="0.3">
      <c r="B211" s="38"/>
      <c r="C211" s="4" t="s">
        <v>141</v>
      </c>
      <c r="G211" s="50">
        <v>13448</v>
      </c>
      <c r="H211" s="50">
        <f>H176</f>
        <v>31378</v>
      </c>
      <c r="I211" s="50">
        <v>19128</v>
      </c>
      <c r="J211" s="50">
        <v>22506</v>
      </c>
      <c r="K211" s="23">
        <v>26818</v>
      </c>
      <c r="L211" s="23">
        <v>-41647</v>
      </c>
      <c r="M211" s="23">
        <v>-11009</v>
      </c>
      <c r="N211" s="23">
        <v>15323</v>
      </c>
      <c r="O211" s="23">
        <v>40646</v>
      </c>
      <c r="P211" s="23">
        <v>70377</v>
      </c>
      <c r="Q211" s="23">
        <v>-45550</v>
      </c>
      <c r="R211" s="23">
        <v>36920</v>
      </c>
      <c r="S211" s="23">
        <v>29008</v>
      </c>
      <c r="T211" s="23">
        <v>9659</v>
      </c>
      <c r="U211" s="23">
        <v>28182</v>
      </c>
      <c r="V211" s="23">
        <v>17776</v>
      </c>
      <c r="W211" s="23">
        <v>31494</v>
      </c>
      <c r="X211" s="23">
        <v>14488</v>
      </c>
      <c r="Y211" s="53"/>
      <c r="Z211" s="23">
        <v>26805</v>
      </c>
      <c r="AA211" s="23">
        <v>115337</v>
      </c>
      <c r="AB211" s="23">
        <v>30037</v>
      </c>
      <c r="AC211" s="23">
        <v>91940</v>
      </c>
      <c r="AD211" s="23">
        <v>188779</v>
      </c>
      <c r="AE211" s="23">
        <v>118185</v>
      </c>
      <c r="AH211" s="19"/>
      <c r="AI211" s="19"/>
    </row>
    <row r="212" spans="1:35" x14ac:dyDescent="0.3">
      <c r="B212" s="38"/>
      <c r="C212" s="6" t="s">
        <v>119</v>
      </c>
      <c r="G212" s="35">
        <v>-17870</v>
      </c>
      <c r="H212" s="35">
        <v>-19859</v>
      </c>
      <c r="I212" s="35">
        <v>-12865</v>
      </c>
      <c r="J212" s="35">
        <v>-11748</v>
      </c>
      <c r="K212" s="21">
        <v>-8490</v>
      </c>
      <c r="L212" s="21">
        <v>-11015</v>
      </c>
      <c r="M212" s="21">
        <v>-10977</v>
      </c>
      <c r="N212" s="21">
        <v>-7148</v>
      </c>
      <c r="O212" s="21">
        <v>-9420</v>
      </c>
      <c r="P212" s="21">
        <v>-8633</v>
      </c>
      <c r="Q212" s="21">
        <v>-9743</v>
      </c>
      <c r="R212" s="21">
        <v>-14540</v>
      </c>
      <c r="S212" s="21">
        <v>-16342</v>
      </c>
      <c r="T212" s="21">
        <v>-32067</v>
      </c>
      <c r="U212" s="21">
        <v>-27407</v>
      </c>
      <c r="V212" s="21">
        <v>-19398</v>
      </c>
      <c r="W212" s="21">
        <v>-15094</v>
      </c>
      <c r="X212" s="21">
        <v>-17209</v>
      </c>
      <c r="Y212" s="51"/>
      <c r="Z212" s="21">
        <v>-44118</v>
      </c>
      <c r="AA212" s="21">
        <v>-36178</v>
      </c>
      <c r="AB212" s="21">
        <v>-72692</v>
      </c>
      <c r="AC212" s="21">
        <v>-79108</v>
      </c>
      <c r="AD212" s="21">
        <v>-63744</v>
      </c>
      <c r="AE212" s="21">
        <v>-44313</v>
      </c>
      <c r="AH212" s="19"/>
      <c r="AI212" s="19"/>
    </row>
    <row r="213" spans="1:35" hidden="1" x14ac:dyDescent="0.3">
      <c r="B213" s="38"/>
      <c r="C213" s="6" t="s">
        <v>164</v>
      </c>
      <c r="G213" s="35"/>
      <c r="H213" s="35">
        <v>0</v>
      </c>
      <c r="I213" s="35">
        <v>0</v>
      </c>
      <c r="J213" s="35">
        <v>0</v>
      </c>
      <c r="K213" s="21">
        <v>0</v>
      </c>
      <c r="L213" s="21">
        <v>0</v>
      </c>
      <c r="M213" s="21">
        <v>0</v>
      </c>
      <c r="N213" s="21">
        <v>0</v>
      </c>
      <c r="O213" s="21">
        <v>0</v>
      </c>
      <c r="P213" s="21">
        <v>0</v>
      </c>
      <c r="Q213" s="21">
        <v>0</v>
      </c>
      <c r="R213" s="21">
        <v>0</v>
      </c>
      <c r="S213" s="21">
        <v>0</v>
      </c>
      <c r="T213" s="21">
        <v>0</v>
      </c>
      <c r="U213" s="21">
        <v>0</v>
      </c>
      <c r="V213" s="21">
        <v>0</v>
      </c>
      <c r="W213" s="21">
        <v>0</v>
      </c>
      <c r="X213" s="21">
        <v>0</v>
      </c>
      <c r="Y213" s="51"/>
      <c r="Z213" s="21">
        <v>0</v>
      </c>
      <c r="AA213" s="21">
        <v>0</v>
      </c>
      <c r="AB213" s="21">
        <v>0</v>
      </c>
      <c r="AC213" s="21">
        <v>0</v>
      </c>
      <c r="AD213" s="21">
        <v>0</v>
      </c>
      <c r="AE213" s="21">
        <v>0</v>
      </c>
      <c r="AH213" s="19"/>
      <c r="AI213" s="19"/>
    </row>
    <row r="214" spans="1:35" x14ac:dyDescent="0.3">
      <c r="B214" s="38"/>
      <c r="C214" s="6" t="s">
        <v>120</v>
      </c>
      <c r="G214" s="51">
        <v>0</v>
      </c>
      <c r="H214" s="51">
        <v>0</v>
      </c>
      <c r="I214" s="51">
        <v>0</v>
      </c>
      <c r="J214" s="51">
        <v>0</v>
      </c>
      <c r="K214" s="28">
        <v>0</v>
      </c>
      <c r="L214" s="28">
        <v>0</v>
      </c>
      <c r="M214" s="28">
        <v>0</v>
      </c>
      <c r="N214" s="28">
        <v>0</v>
      </c>
      <c r="O214" s="28">
        <v>171</v>
      </c>
      <c r="P214" s="28">
        <v>0</v>
      </c>
      <c r="Q214" s="28">
        <v>122</v>
      </c>
      <c r="R214" s="28">
        <v>141</v>
      </c>
      <c r="S214" s="28">
        <v>0</v>
      </c>
      <c r="T214" s="28">
        <v>0</v>
      </c>
      <c r="U214" s="28">
        <v>0</v>
      </c>
      <c r="V214" s="28">
        <v>0</v>
      </c>
      <c r="W214" s="28">
        <v>142</v>
      </c>
      <c r="X214" s="28">
        <v>982</v>
      </c>
      <c r="Y214" s="51"/>
      <c r="Z214" s="28">
        <v>0</v>
      </c>
      <c r="AA214" s="28">
        <v>171</v>
      </c>
      <c r="AB214" s="28">
        <v>263</v>
      </c>
      <c r="AC214" s="28">
        <v>1124</v>
      </c>
      <c r="AD214" s="28">
        <v>0</v>
      </c>
      <c r="AE214" s="28">
        <v>794</v>
      </c>
      <c r="AH214" s="19"/>
      <c r="AI214" s="19"/>
    </row>
    <row r="215" spans="1:35" x14ac:dyDescent="0.3">
      <c r="B215" s="38"/>
      <c r="C215" s="6" t="s">
        <v>121</v>
      </c>
      <c r="G215" s="51">
        <v>-4227</v>
      </c>
      <c r="H215" s="51">
        <v>-5761</v>
      </c>
      <c r="I215" s="51">
        <v>-7348</v>
      </c>
      <c r="J215" s="51">
        <v>-4147</v>
      </c>
      <c r="K215" s="28">
        <v>-4948</v>
      </c>
      <c r="L215" s="28">
        <v>-5375</v>
      </c>
      <c r="M215" s="28">
        <v>-4624</v>
      </c>
      <c r="N215" s="28">
        <v>-4687</v>
      </c>
      <c r="O215" s="28">
        <v>-3179</v>
      </c>
      <c r="P215" s="28">
        <v>-3943</v>
      </c>
      <c r="Q215" s="28">
        <v>-8517</v>
      </c>
      <c r="R215" s="28">
        <v>-4895</v>
      </c>
      <c r="S215" s="28">
        <v>-4226</v>
      </c>
      <c r="T215" s="28">
        <v>-3817</v>
      </c>
      <c r="U215" s="28">
        <v>-3873</v>
      </c>
      <c r="V215" s="28">
        <v>-1315</v>
      </c>
      <c r="W215" s="28">
        <v>-5014</v>
      </c>
      <c r="X215" s="28">
        <v>-5663</v>
      </c>
      <c r="Y215" s="51"/>
      <c r="Z215" s="28">
        <v>-21818</v>
      </c>
      <c r="AA215" s="28">
        <v>-16433</v>
      </c>
      <c r="AB215" s="28">
        <v>-21455</v>
      </c>
      <c r="AC215" s="28">
        <v>-15865</v>
      </c>
      <c r="AD215" s="28">
        <v>-18900</v>
      </c>
      <c r="AE215" s="28">
        <v>-15463</v>
      </c>
      <c r="AH215" s="19"/>
      <c r="AI215" s="19"/>
    </row>
    <row r="216" spans="1:35" x14ac:dyDescent="0.3">
      <c r="B216" s="38"/>
      <c r="C216" s="6" t="s">
        <v>122</v>
      </c>
      <c r="G216" s="51">
        <v>0</v>
      </c>
      <c r="H216" s="51">
        <v>0</v>
      </c>
      <c r="I216" s="51">
        <v>0</v>
      </c>
      <c r="J216" s="51">
        <v>0</v>
      </c>
      <c r="K216" s="28">
        <v>0</v>
      </c>
      <c r="L216" s="28">
        <v>0</v>
      </c>
      <c r="M216" s="28">
        <v>0</v>
      </c>
      <c r="N216" s="28">
        <v>0</v>
      </c>
      <c r="O216" s="28">
        <v>0</v>
      </c>
      <c r="P216" s="28">
        <v>0</v>
      </c>
      <c r="Q216" s="28">
        <v>0</v>
      </c>
      <c r="R216" s="28">
        <v>0</v>
      </c>
      <c r="S216" s="28">
        <v>0</v>
      </c>
      <c r="T216" s="28">
        <v>0</v>
      </c>
      <c r="U216" s="28">
        <v>0</v>
      </c>
      <c r="V216" s="28">
        <v>-464</v>
      </c>
      <c r="W216" s="28">
        <v>22731</v>
      </c>
      <c r="X216" s="28">
        <v>0</v>
      </c>
      <c r="Y216" s="51"/>
      <c r="Z216" s="28">
        <v>0</v>
      </c>
      <c r="AA216" s="28">
        <v>0</v>
      </c>
      <c r="AB216" s="28">
        <v>0</v>
      </c>
      <c r="AC216" s="28">
        <v>22267</v>
      </c>
      <c r="AD216" s="28">
        <v>0</v>
      </c>
      <c r="AE216" s="28">
        <v>0</v>
      </c>
      <c r="AH216" s="19"/>
      <c r="AI216" s="19"/>
    </row>
    <row r="217" spans="1:35" x14ac:dyDescent="0.3">
      <c r="B217" s="38"/>
      <c r="C217" s="6" t="s">
        <v>123</v>
      </c>
      <c r="G217" s="51">
        <v>0</v>
      </c>
      <c r="H217" s="51">
        <v>0</v>
      </c>
      <c r="I217" s="51">
        <v>1331</v>
      </c>
      <c r="J217" s="51">
        <v>0</v>
      </c>
      <c r="K217" s="28">
        <v>553</v>
      </c>
      <c r="L217" s="28">
        <v>0</v>
      </c>
      <c r="M217" s="28">
        <v>1118</v>
      </c>
      <c r="N217" s="28">
        <v>1500</v>
      </c>
      <c r="O217" s="28">
        <v>3769</v>
      </c>
      <c r="P217" s="28">
        <v>722</v>
      </c>
      <c r="Q217" s="28">
        <v>0</v>
      </c>
      <c r="R217" s="28">
        <v>0</v>
      </c>
      <c r="S217" s="28">
        <v>36</v>
      </c>
      <c r="T217" s="28">
        <v>2818</v>
      </c>
      <c r="U217" s="28">
        <v>5000</v>
      </c>
      <c r="V217" s="28">
        <v>0</v>
      </c>
      <c r="W217" s="28">
        <v>2500</v>
      </c>
      <c r="X217" s="28">
        <v>0</v>
      </c>
      <c r="Y217" s="51"/>
      <c r="Z217" s="28">
        <v>1884</v>
      </c>
      <c r="AA217" s="28">
        <v>7109</v>
      </c>
      <c r="AB217" s="28">
        <v>2854</v>
      </c>
      <c r="AC217" s="28">
        <v>7500</v>
      </c>
      <c r="AD217" s="28">
        <v>5000</v>
      </c>
      <c r="AE217" s="28">
        <v>4000</v>
      </c>
      <c r="AH217" s="19"/>
      <c r="AI217" s="19"/>
    </row>
    <row r="218" spans="1:35" x14ac:dyDescent="0.3">
      <c r="B218" s="38"/>
      <c r="C218" s="6" t="s">
        <v>124</v>
      </c>
      <c r="G218" s="51">
        <v>-3098</v>
      </c>
      <c r="H218" s="51">
        <v>-3186</v>
      </c>
      <c r="I218" s="51">
        <v>-3322</v>
      </c>
      <c r="J218" s="51">
        <v>-2978</v>
      </c>
      <c r="K218" s="28">
        <v>-2601</v>
      </c>
      <c r="L218" s="28">
        <v>-2597</v>
      </c>
      <c r="M218" s="28">
        <v>-2489</v>
      </c>
      <c r="N218" s="28">
        <v>-2267</v>
      </c>
      <c r="O218" s="28">
        <v>-1997</v>
      </c>
      <c r="P218" s="28">
        <v>-2047</v>
      </c>
      <c r="Q218" s="28">
        <v>-2078</v>
      </c>
      <c r="R218" s="28">
        <v>-2012</v>
      </c>
      <c r="S218" s="28">
        <v>-1928</v>
      </c>
      <c r="T218" s="28">
        <v>-1504</v>
      </c>
      <c r="U218" s="28">
        <v>0</v>
      </c>
      <c r="V218" s="28">
        <v>0</v>
      </c>
      <c r="W218" s="28">
        <v>0</v>
      </c>
      <c r="X218" s="28">
        <v>0</v>
      </c>
      <c r="Y218" s="51"/>
      <c r="Z218" s="28">
        <v>-11498</v>
      </c>
      <c r="AA218" s="28">
        <v>-8800</v>
      </c>
      <c r="AB218" s="28">
        <v>-7522</v>
      </c>
      <c r="AC218" s="28">
        <v>0</v>
      </c>
      <c r="AD218" s="28">
        <v>0</v>
      </c>
      <c r="AE218" s="28">
        <v>0</v>
      </c>
      <c r="AH218" s="19"/>
      <c r="AI218" s="19"/>
    </row>
    <row r="219" spans="1:35" ht="10.199999999999999" customHeight="1" x14ac:dyDescent="0.3">
      <c r="A219" s="38"/>
      <c r="B219" s="38"/>
      <c r="C219" s="70" t="s">
        <v>155</v>
      </c>
      <c r="D219" s="70"/>
      <c r="E219" s="70"/>
      <c r="F219" s="70"/>
      <c r="G219" s="51">
        <v>885</v>
      </c>
      <c r="H219" s="51">
        <v>3143.3556408816667</v>
      </c>
      <c r="I219" s="51">
        <v>2798</v>
      </c>
      <c r="J219" s="51">
        <v>2950.0656570161855</v>
      </c>
      <c r="K219" s="28">
        <v>3174</v>
      </c>
      <c r="L219" s="28">
        <v>1124</v>
      </c>
      <c r="M219" s="28">
        <v>10899</v>
      </c>
      <c r="N219" s="28">
        <v>7179</v>
      </c>
      <c r="O219" s="28">
        <v>0</v>
      </c>
      <c r="P219" s="28">
        <v>0</v>
      </c>
      <c r="Q219" s="28">
        <v>0</v>
      </c>
      <c r="R219" s="28">
        <v>0</v>
      </c>
      <c r="S219" s="28">
        <v>0</v>
      </c>
      <c r="T219" s="28">
        <v>0</v>
      </c>
      <c r="U219" s="28">
        <v>0</v>
      </c>
      <c r="V219" s="28">
        <v>0</v>
      </c>
      <c r="W219" s="28">
        <v>0</v>
      </c>
      <c r="X219" s="28">
        <v>0</v>
      </c>
      <c r="Y219" s="51"/>
      <c r="Z219" s="28">
        <v>10046.065657016185</v>
      </c>
      <c r="AA219" s="28">
        <v>18077.635071163357</v>
      </c>
      <c r="AB219" s="28">
        <v>0</v>
      </c>
      <c r="AC219" s="28">
        <v>0</v>
      </c>
      <c r="AD219" s="28">
        <v>0</v>
      </c>
      <c r="AE219" s="28">
        <v>0</v>
      </c>
      <c r="AH219" s="19"/>
      <c r="AI219" s="19"/>
    </row>
    <row r="220" spans="1:35" x14ac:dyDescent="0.3">
      <c r="A220" s="38"/>
      <c r="B220" s="38"/>
      <c r="C220" s="47" t="s">
        <v>172</v>
      </c>
      <c r="D220" s="46"/>
      <c r="E220" s="46"/>
      <c r="F220" s="46"/>
      <c r="G220" s="51">
        <v>1567</v>
      </c>
      <c r="H220" s="51">
        <v>-3311.4901300000001</v>
      </c>
      <c r="I220" s="51">
        <v>894</v>
      </c>
      <c r="J220" s="51">
        <v>1124.7978700000021</v>
      </c>
      <c r="K220" s="28">
        <v>-9537</v>
      </c>
      <c r="L220" s="28">
        <v>0</v>
      </c>
      <c r="M220" s="28">
        <v>0</v>
      </c>
      <c r="N220" s="28">
        <v>0</v>
      </c>
      <c r="O220" s="28">
        <v>0</v>
      </c>
      <c r="P220" s="28">
        <v>0</v>
      </c>
      <c r="Q220" s="28">
        <v>0</v>
      </c>
      <c r="R220" s="28">
        <v>0</v>
      </c>
      <c r="S220" s="28">
        <v>0</v>
      </c>
      <c r="T220" s="28">
        <v>0</v>
      </c>
      <c r="U220" s="28">
        <v>0</v>
      </c>
      <c r="V220" s="28">
        <v>0</v>
      </c>
      <c r="W220" s="28">
        <v>0</v>
      </c>
      <c r="X220" s="28">
        <v>0</v>
      </c>
      <c r="Y220" s="51"/>
      <c r="Z220" s="28">
        <v>-7518.2021299999979</v>
      </c>
      <c r="AA220" s="28">
        <v>0</v>
      </c>
      <c r="AB220" s="28">
        <v>0</v>
      </c>
      <c r="AC220" s="28">
        <v>0</v>
      </c>
      <c r="AD220" s="28">
        <v>0</v>
      </c>
      <c r="AE220" s="28">
        <v>0</v>
      </c>
      <c r="AH220" s="19"/>
      <c r="AI220" s="19"/>
    </row>
    <row r="221" spans="1:35" x14ac:dyDescent="0.3">
      <c r="B221" s="38"/>
      <c r="C221" s="4" t="s">
        <v>184</v>
      </c>
      <c r="G221" s="36">
        <f t="shared" ref="G221:L221" si="26">SUM(G211:G220)</f>
        <v>-9295</v>
      </c>
      <c r="H221" s="36">
        <f t="shared" si="26"/>
        <v>2403.8655108816665</v>
      </c>
      <c r="I221" s="36">
        <f t="shared" si="26"/>
        <v>616</v>
      </c>
      <c r="J221" s="36">
        <f t="shared" si="26"/>
        <v>7707.8635270161876</v>
      </c>
      <c r="K221" s="22">
        <f t="shared" si="26"/>
        <v>4969</v>
      </c>
      <c r="L221" s="22">
        <f t="shared" si="26"/>
        <v>-59510</v>
      </c>
      <c r="M221" s="22">
        <v>-17082</v>
      </c>
      <c r="N221" s="22">
        <v>9900.3214727342183</v>
      </c>
      <c r="O221" s="22">
        <v>29990</v>
      </c>
      <c r="P221" s="22">
        <v>56476</v>
      </c>
      <c r="Q221" s="22">
        <v>-65766</v>
      </c>
      <c r="R221" s="22">
        <v>15614</v>
      </c>
      <c r="S221" s="22">
        <v>6548</v>
      </c>
      <c r="T221" s="22">
        <v>-24911</v>
      </c>
      <c r="U221" s="22">
        <v>1902</v>
      </c>
      <c r="V221" s="22">
        <v>-3401</v>
      </c>
      <c r="W221" s="22">
        <v>36759</v>
      </c>
      <c r="X221" s="22">
        <v>-7402</v>
      </c>
      <c r="Y221" s="53"/>
      <c r="Z221" s="22">
        <v>-46217.13647298381</v>
      </c>
      <c r="AA221" s="22">
        <v>79283.635071163357</v>
      </c>
      <c r="AB221" s="22">
        <v>-68515</v>
      </c>
      <c r="AC221" s="22">
        <v>27858</v>
      </c>
      <c r="AD221" s="22">
        <v>111135</v>
      </c>
      <c r="AE221" s="22">
        <v>63203</v>
      </c>
      <c r="AH221" s="19"/>
      <c r="AI221" s="19"/>
    </row>
    <row r="224" spans="1:35" x14ac:dyDescent="0.3">
      <c r="H224" s="54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54"/>
      <c r="Z224" s="19"/>
      <c r="AA224" s="19"/>
      <c r="AB224" s="19"/>
      <c r="AC224" s="19"/>
      <c r="AD224" s="19"/>
      <c r="AE224" s="19"/>
    </row>
    <row r="225" spans="8:16" x14ac:dyDescent="0.3">
      <c r="H225" s="54"/>
      <c r="I225" s="19"/>
      <c r="J225" s="19"/>
      <c r="K225" s="19"/>
      <c r="L225" s="19"/>
      <c r="M225" s="19"/>
      <c r="N225" s="19"/>
      <c r="O225" s="19"/>
      <c r="P225" s="19"/>
    </row>
    <row r="226" spans="8:16" x14ac:dyDescent="0.3">
      <c r="H226" s="54"/>
      <c r="I226" s="19"/>
      <c r="J226" s="19"/>
      <c r="K226" s="19"/>
      <c r="L226" s="19"/>
      <c r="M226" s="19"/>
      <c r="N226" s="19"/>
      <c r="O226" s="19"/>
      <c r="P226" s="19"/>
    </row>
    <row r="227" spans="8:16" x14ac:dyDescent="0.3">
      <c r="H227" s="54"/>
      <c r="I227" s="19"/>
      <c r="J227" s="19"/>
      <c r="K227" s="19"/>
      <c r="L227" s="19"/>
      <c r="M227" s="19"/>
      <c r="N227" s="19"/>
      <c r="O227" s="19"/>
      <c r="P227" s="19"/>
    </row>
    <row r="228" spans="8:16" x14ac:dyDescent="0.3">
      <c r="H228" s="54"/>
      <c r="I228" s="19"/>
      <c r="J228" s="19"/>
      <c r="K228" s="19"/>
      <c r="L228" s="19"/>
      <c r="M228" s="19"/>
      <c r="N228" s="19"/>
      <c r="O228" s="19"/>
      <c r="P228" s="19"/>
    </row>
    <row r="229" spans="8:16" x14ac:dyDescent="0.3">
      <c r="H229" s="54"/>
      <c r="I229" s="19"/>
      <c r="J229" s="19"/>
      <c r="K229" s="19"/>
      <c r="L229" s="19"/>
      <c r="M229" s="19"/>
      <c r="N229" s="19"/>
      <c r="O229" s="19"/>
      <c r="P229" s="19"/>
    </row>
    <row r="230" spans="8:16" x14ac:dyDescent="0.3">
      <c r="H230" s="54"/>
      <c r="I230" s="19"/>
      <c r="J230" s="19"/>
      <c r="K230" s="19"/>
      <c r="L230" s="19"/>
      <c r="M230" s="19"/>
      <c r="N230" s="19"/>
      <c r="O230" s="19"/>
      <c r="P230" s="19"/>
    </row>
    <row r="231" spans="8:16" x14ac:dyDescent="0.3">
      <c r="H231" s="54"/>
      <c r="I231" s="19"/>
      <c r="J231" s="19"/>
      <c r="K231" s="19"/>
      <c r="L231" s="19"/>
      <c r="M231" s="19"/>
      <c r="N231" s="19"/>
      <c r="O231" s="19"/>
      <c r="P231" s="19"/>
    </row>
    <row r="232" spans="8:16" x14ac:dyDescent="0.3">
      <c r="H232" s="54"/>
      <c r="I232" s="19"/>
      <c r="J232" s="19"/>
      <c r="K232" s="19"/>
      <c r="L232" s="19"/>
      <c r="M232" s="19"/>
      <c r="N232" s="19"/>
      <c r="O232" s="19"/>
      <c r="P232" s="19"/>
    </row>
  </sheetData>
  <mergeCells count="4">
    <mergeCell ref="I3:L3"/>
    <mergeCell ref="M3:P3"/>
    <mergeCell ref="G3:H3"/>
    <mergeCell ref="C219:F219"/>
  </mergeCells>
  <pageMargins left="0.7" right="0.7" top="0.75" bottom="0.75" header="0.3" footer="0.3"/>
  <pageSetup orientation="portrait" r:id="rId1"/>
  <customProperties>
    <customPr name="QAA_DRILLPATH_NODE_ID" r:id="rId2"/>
  </customProperties>
  <ignoredErrors>
    <ignoredError sqref="M5:N5" twoDigitTextYea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rkbookDrillPathInfo xmlns:xsd="http://www.w3.org/2001/XMLSchema" xmlns:xsi="http://www.w3.org/2001/XMLSchema-instance" xmlns="http://www.infor.com/qaa/DrillPath">
  <CurrentDrillPath>
    <DrillPathNode AnalysisType="NONE" Id="c1bba41b-de76-44d8-b1aa-bfe0cbd7106b" Name="Financials" HandleSummaryReportOnly="false">
      <Children/>
    </DrillPathNode>
    <DrillPathNode AnalysisType="NONE" Id="d560bc1a-f526-4146-b5e2-f3d332fadedb" Name="Financials- HC" HandleSummaryReportOnly="false" Source="">
      <Children/>
    </DrillPathNode>
  </CurrentDrillPath>
  <SavedDrillPath/>
</WorkbookDrillPathInfo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2AEDE1180BF34A8F22557909E4A841" ma:contentTypeVersion="12" ma:contentTypeDescription="Create a new document." ma:contentTypeScope="" ma:versionID="eaa38c021584fb9e70629020860cd41c">
  <xsd:schema xmlns:xsd="http://www.w3.org/2001/XMLSchema" xmlns:xs="http://www.w3.org/2001/XMLSchema" xmlns:p="http://schemas.microsoft.com/office/2006/metadata/properties" xmlns:ns2="88f3a6cb-152c-47db-86e2-b75ea5d86274" xmlns:ns3="662c18fe-d173-4ed6-b9fe-06321a3c40f0" targetNamespace="http://schemas.microsoft.com/office/2006/metadata/properties" ma:root="true" ma:fieldsID="d5e4c47e4832e70f31ff3f1369ca1184" ns2:_="" ns3:_="">
    <xsd:import namespace="88f3a6cb-152c-47db-86e2-b75ea5d86274"/>
    <xsd:import namespace="662c18fe-d173-4ed6-b9fe-06321a3c40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3a6cb-152c-47db-86e2-b75ea5d862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48e2a331-3de9-44bf-b33b-1414629c8f2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2c18fe-d173-4ed6-b9fe-06321a3c40f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fe80df7-9a2c-47cb-8053-8a58c2c0048c}" ma:internalName="TaxCatchAll" ma:showField="CatchAllData" ma:web="662c18fe-d173-4ed6-b9fe-06321a3c40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62c18fe-d173-4ed6-b9fe-06321a3c40f0" xsi:nil="true"/>
    <lcf76f155ced4ddcb4097134ff3c332f xmlns="88f3a6cb-152c-47db-86e2-b75ea5d8627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08AD8B0-B514-4A43-9175-AA5F1351EAA6}">
  <ds:schemaRefs>
    <ds:schemaRef ds:uri="http://www.w3.org/2001/XMLSchema"/>
    <ds:schemaRef ds:uri="http://www.infor.com/qaa/DrillPath"/>
  </ds:schemaRefs>
</ds:datastoreItem>
</file>

<file path=customXml/itemProps2.xml><?xml version="1.0" encoding="utf-8"?>
<ds:datastoreItem xmlns:ds="http://schemas.openxmlformats.org/officeDocument/2006/customXml" ds:itemID="{47696F80-357A-45B4-81F7-718B80C720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3a6cb-152c-47db-86e2-b75ea5d86274"/>
    <ds:schemaRef ds:uri="662c18fe-d173-4ed6-b9fe-06321a3c40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8C6627-B5B8-47C9-B0F2-9E0B1453B96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18B6755-5A3A-4264-92D3-24820303AAF7}">
  <ds:schemaRefs>
    <ds:schemaRef ds:uri="http://schemas.microsoft.com/office/2006/metadata/properties"/>
    <ds:schemaRef ds:uri="http://schemas.microsoft.com/office/infopath/2007/PartnerControls"/>
    <ds:schemaRef ds:uri="662c18fe-d173-4ed6-b9fe-06321a3c40f0"/>
    <ds:schemaRef ds:uri="88f3a6cb-152c-47db-86e2-b75ea5d862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Financials</vt:lpstr>
    </vt:vector>
  </TitlesOfParts>
  <Company>ABC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Cho</dc:creator>
  <cp:lastModifiedBy>Adnan Macknojia</cp:lastModifiedBy>
  <dcterms:created xsi:type="dcterms:W3CDTF">2021-01-19T21:15:08Z</dcterms:created>
  <dcterms:modified xsi:type="dcterms:W3CDTF">2023-02-08T18:31:04Z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0x010100F32AEDE1180BF34A8F22557909E4A841</vt:lpwstr>
  </property>
</Properties>
</file>