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d.khanzada\Documents\"/>
    </mc:Choice>
  </mc:AlternateContent>
  <xr:revisionPtr revIDLastSave="0" documentId="13_ncr:1_{E33B4CDF-A198-4835-BC29-93115B9219F7}" xr6:coauthVersionLast="47" xr6:coauthVersionMax="47" xr10:uidLastSave="{00000000-0000-0000-0000-000000000000}"/>
  <bookViews>
    <workbookView xWindow="-110" yWindow="-110" windowWidth="19420" windowHeight="10420" xr2:uid="{82249AF6-A3C4-4467-B037-ADDF7413AF4E}"/>
  </bookViews>
  <sheets>
    <sheet name="Financials" sheetId="4" r:id="rId1"/>
  </sheets>
  <externalReferences>
    <externalReference r:id="rId2"/>
  </externalReferences>
  <definedNames>
    <definedName name="Act_BS">[1]Bud_Act_BS!$A$4:$AB$59</definedName>
    <definedName name="BS_Format">[1]Input!$J$1:$K$45</definedName>
    <definedName name="Bud_BS">[1]Bud_Act_BS!#REF!</definedName>
    <definedName name="BUD_CF">[1]Bud_Act_BS!#REF!</definedName>
    <definedName name="Bud_IS">#REF!</definedName>
    <definedName name="CIQWBGuid" hidden="1">"e469639b-abd1-4932-8fed-ec9277e6dc64"</definedName>
    <definedName name="Forecasted_I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44167.2285069444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Periods">[1]Input!$B$5:$D$16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4" l="1"/>
  <c r="I200" i="4"/>
  <c r="I100" i="4"/>
  <c r="I188" i="4" l="1"/>
  <c r="I185" i="4"/>
  <c r="I183" i="4"/>
  <c r="I172" i="4"/>
  <c r="I156" i="4"/>
  <c r="I161" i="4"/>
  <c r="I129" i="4"/>
  <c r="I110" i="4"/>
  <c r="I95" i="4"/>
  <c r="I93" i="4"/>
  <c r="I86" i="4"/>
  <c r="I85" i="4"/>
  <c r="I79" i="4"/>
  <c r="I78" i="4"/>
  <c r="I74" i="4"/>
  <c r="I72" i="4"/>
  <c r="I66" i="4"/>
  <c r="I56" i="4"/>
  <c r="I47" i="4"/>
  <c r="I48" i="4" s="1"/>
  <c r="I57" i="4" s="1"/>
  <c r="I40" i="4"/>
  <c r="I29" i="4"/>
  <c r="I30" i="4" s="1"/>
  <c r="I19" i="4"/>
</calcChain>
</file>

<file path=xl/sharedStrings.xml><?xml version="1.0" encoding="utf-8"?>
<sst xmlns="http://schemas.openxmlformats.org/spreadsheetml/2006/main" count="178" uniqueCount="162">
  <si>
    <t>Annual and Quarterly Consolidated Financial Information</t>
  </si>
  <si>
    <t>Balance Sheet</t>
  </si>
  <si>
    <t>US$ thousands, unless otherwise noted</t>
  </si>
  <si>
    <t>Assets</t>
  </si>
  <si>
    <t>Current assets</t>
  </si>
  <si>
    <t>Cash</t>
  </si>
  <si>
    <t>Trade and other receivables</t>
  </si>
  <si>
    <t>Inventories</t>
  </si>
  <si>
    <t>Prepaid expenses and other</t>
  </si>
  <si>
    <t>Assets held for sale</t>
  </si>
  <si>
    <t>Total current assets</t>
  </si>
  <si>
    <t>Property, plant and equipment</t>
  </si>
  <si>
    <t>Right-of-use assets</t>
  </si>
  <si>
    <t>Intangible assets</t>
  </si>
  <si>
    <t>Deferred income taxes</t>
  </si>
  <si>
    <t>Investment in joint ventures</t>
  </si>
  <si>
    <t>Derivative financial assets</t>
  </si>
  <si>
    <t>Goodwill</t>
  </si>
  <si>
    <t>Deferred financing costs for revolving credit facilities</t>
  </si>
  <si>
    <t>Other long-term assets</t>
  </si>
  <si>
    <t>Total non-current assets</t>
  </si>
  <si>
    <t>Total assets</t>
  </si>
  <si>
    <t>Liabilities and equity</t>
  </si>
  <si>
    <t>Current liabilities</t>
  </si>
  <si>
    <t>Trade payables</t>
  </si>
  <si>
    <t>Accrued liabilites and other payables</t>
  </si>
  <si>
    <t>Provisions</t>
  </si>
  <si>
    <t>Liabilities associated with assets held for sale</t>
  </si>
  <si>
    <t>Current portion of long-term debt</t>
  </si>
  <si>
    <t>Current portion of lease liabilities</t>
  </si>
  <si>
    <t>Total current liabilities</t>
  </si>
  <si>
    <t>Long-term debt</t>
  </si>
  <si>
    <t>Lease liabilites</t>
  </si>
  <si>
    <t>Derivative financial liabilities</t>
  </si>
  <si>
    <t>Other long-term liabilities</t>
  </si>
  <si>
    <t>Total non-current liabilities</t>
  </si>
  <si>
    <t>Total liabilities</t>
  </si>
  <si>
    <t>Equity</t>
  </si>
  <si>
    <t>Capital stock</t>
  </si>
  <si>
    <t>Retained earnings</t>
  </si>
  <si>
    <t>Cash flow hedge reserve, including cost of hedging</t>
  </si>
  <si>
    <t>Total equity</t>
  </si>
  <si>
    <t>Total liabilities and equity</t>
  </si>
  <si>
    <t>Income Statement</t>
  </si>
  <si>
    <t>Sales</t>
  </si>
  <si>
    <t>Cost of sales</t>
  </si>
  <si>
    <t>Selling, general and administrative</t>
  </si>
  <si>
    <t>Gain on disposal of Polybottle Group</t>
  </si>
  <si>
    <t>Loss (gain) on derivative financial instruments</t>
  </si>
  <si>
    <t>Income tax expense (recovery)</t>
  </si>
  <si>
    <t>Current</t>
  </si>
  <si>
    <t>Deferred</t>
  </si>
  <si>
    <t>Total income tax expense (recovery)</t>
  </si>
  <si>
    <t>Other comprehensive income (loss)</t>
  </si>
  <si>
    <t>Items that may be recycled subsequently to net earnings</t>
  </si>
  <si>
    <t>Foreign currency translation of foreign operations and other</t>
  </si>
  <si>
    <t>Cash flow hedges, net of taxes</t>
  </si>
  <si>
    <t>Cash flow hedges recycled to net earnings, net of taxes</t>
  </si>
  <si>
    <t>Sales by segment</t>
  </si>
  <si>
    <t>External Customers</t>
  </si>
  <si>
    <t>North America</t>
  </si>
  <si>
    <t>Rest of World</t>
  </si>
  <si>
    <t>Total</t>
  </si>
  <si>
    <t>Proportionate Share of Joint Ventures Revenue</t>
  </si>
  <si>
    <t>Pro Forma Total</t>
  </si>
  <si>
    <t>Part Sales</t>
  </si>
  <si>
    <t>Tooling Sales</t>
  </si>
  <si>
    <t>Adjusted EBITDA reconciliation</t>
  </si>
  <si>
    <t>Add: Interest expense</t>
  </si>
  <si>
    <t>Add: Depreciation of property, plant and equipment</t>
  </si>
  <si>
    <t>Add: Depreciation of right-of-use assets</t>
  </si>
  <si>
    <t>Add: Amortization of intangible assets</t>
  </si>
  <si>
    <t>EBITDA</t>
  </si>
  <si>
    <t>Add: Unrealized loss (gain) on derivative financial instruments</t>
  </si>
  <si>
    <t>Add: Impact of GM strike</t>
  </si>
  <si>
    <t>Add: Transactional, recruitment and other bonuses</t>
  </si>
  <si>
    <t>Add: Key management personnel severance</t>
  </si>
  <si>
    <t>Add: Adjustment to acquisition-related payable</t>
  </si>
  <si>
    <t>Add: Business transformation related costs</t>
  </si>
  <si>
    <t>Add: Additional launch and related costs</t>
  </si>
  <si>
    <t>Less: Gain on change in employee benefit plan</t>
  </si>
  <si>
    <t>Less: Gain on disposal of Polybottle Group</t>
  </si>
  <si>
    <t>Less: Changes to non-tooling onerous contracts</t>
  </si>
  <si>
    <t>Add: Reversal of inventory revaluation adjustment related to purchase price</t>
  </si>
  <si>
    <t>Add: EBITDA from joint ventures</t>
  </si>
  <si>
    <t>Less: Lease payments</t>
  </si>
  <si>
    <t>Adjusted EBITDA</t>
  </si>
  <si>
    <t>Cash Flow Statement</t>
  </si>
  <si>
    <t>Cash flows from (used in) operating activities</t>
  </si>
  <si>
    <t>Adjustments for</t>
  </si>
  <si>
    <t>Depreciation of property, plant and equipment</t>
  </si>
  <si>
    <t>Depreciation of right-of-use assets</t>
  </si>
  <si>
    <t>Amortization of intangible assets</t>
  </si>
  <si>
    <t>Unrealized loss (gain) on derivative financial instruments</t>
  </si>
  <si>
    <t>Interest expense</t>
  </si>
  <si>
    <t>Reversal of non-tooling onerous contract provision</t>
  </si>
  <si>
    <t>Changes in</t>
  </si>
  <si>
    <t>Trade and other receivables and prepaid expenses and other</t>
  </si>
  <si>
    <t>Trade payables, accrued liabilities and other payables, and provisions</t>
  </si>
  <si>
    <t>Cash generated from operating activities</t>
  </si>
  <si>
    <t>Interest received</t>
  </si>
  <si>
    <t>Income taxes recovered (paid)</t>
  </si>
  <si>
    <t>Interest paid on leases</t>
  </si>
  <si>
    <t>Interest paid on long-term debt and other</t>
  </si>
  <si>
    <t>Cash flows from (used in) investing activities</t>
  </si>
  <si>
    <t>Purchases of property, plant and equipment</t>
  </si>
  <si>
    <t>Proceeds from disposal of Polybottle Group, net of transaction costs</t>
  </si>
  <si>
    <t>Proceeds from disposal of assets held for sale, net of transaction costs</t>
  </si>
  <si>
    <t>Change in other long-term liabilities</t>
  </si>
  <si>
    <t>Payment of acquisition-related payable</t>
  </si>
  <si>
    <t>Dividends received from joint ventures</t>
  </si>
  <si>
    <t>Proceeds from disposals of property, plant and equipment</t>
  </si>
  <si>
    <t>Additions to intangible assets</t>
  </si>
  <si>
    <t>Cash flows from (used in) financing activities</t>
  </si>
  <si>
    <t>Change in revolving credit facilities</t>
  </si>
  <si>
    <t>Proceeds from long-term debt</t>
  </si>
  <si>
    <t>Principal payments of lease liabilities</t>
  </si>
  <si>
    <t>Financing costs</t>
  </si>
  <si>
    <t>Repayment of long-term debt</t>
  </si>
  <si>
    <t>Return of capital</t>
  </si>
  <si>
    <t>Net decrease in cash</t>
  </si>
  <si>
    <t>Net foreign exchange difference</t>
  </si>
  <si>
    <t>Cash, beginning of period</t>
  </si>
  <si>
    <t>Cash, end of period</t>
  </si>
  <si>
    <t>Free Cash Flow reconciliation</t>
  </si>
  <si>
    <t>Less: Purchases of property, plant and equipment</t>
  </si>
  <si>
    <t>Add: Proceeds from disposals of property, plant and equipment</t>
  </si>
  <si>
    <t>Less: Additions to intangible assets</t>
  </si>
  <si>
    <t>Add: Proceeds from disposal of Polybottle Group, net of transaction costs</t>
  </si>
  <si>
    <t>Add: Dividends received from joint ventures</t>
  </si>
  <si>
    <t>Less: Principal payments of lease liabilities</t>
  </si>
  <si>
    <t>Free Cash Flow</t>
  </si>
  <si>
    <t>Mar-31-21</t>
  </si>
  <si>
    <t>Other Reserves</t>
  </si>
  <si>
    <t>IPO related costs</t>
  </si>
  <si>
    <t>Jun-30-21</t>
  </si>
  <si>
    <t>Add: Apollo transaction costs</t>
  </si>
  <si>
    <t>Dividends to shareholders</t>
  </si>
  <si>
    <t>Foreign currency translation reserve and other</t>
  </si>
  <si>
    <t>Gross profit (loss)</t>
  </si>
  <si>
    <t>Operating income (loss)</t>
  </si>
  <si>
    <t>Loss (gain) on disposal and write-down of assets</t>
  </si>
  <si>
    <t>Earnings (loss) before income tax</t>
  </si>
  <si>
    <t>Net earnings (loss)</t>
  </si>
  <si>
    <t>Total comprehensive income (loss) for the period</t>
  </si>
  <si>
    <t>Add: Income tax expense (recovery)</t>
  </si>
  <si>
    <t>Add: IPO related costs</t>
  </si>
  <si>
    <t>Add: Loss (gain) on disposal and write-down of assets</t>
  </si>
  <si>
    <t>Add: Share-based compensation expense</t>
  </si>
  <si>
    <t>Share-based compensation expense</t>
  </si>
  <si>
    <t>Net cash flows from (used in) operating activities</t>
  </si>
  <si>
    <t>Net cash flows from (used in) investing activities</t>
  </si>
  <si>
    <t>Net cash flows from (used in) financing activities</t>
  </si>
  <si>
    <t>160*</t>
  </si>
  <si>
    <t>83*</t>
  </si>
  <si>
    <t>*Restated</t>
  </si>
  <si>
    <t>FY2022</t>
  </si>
  <si>
    <t>Share of loss (income) of joint ventures</t>
  </si>
  <si>
    <t>Interest expense, net</t>
  </si>
  <si>
    <t>Less: Share of loss (income) of joint ventures</t>
  </si>
  <si>
    <t>Q1</t>
  </si>
  <si>
    <t>Add: One time advisory, bonus, and other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</si>
</sst>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&quot;FY&quot;0"/>
    <numFmt numFmtId="165" formatCode="\Q0"/>
    <numFmt numFmtId="166" formatCode="mmm\-d\-yy"/>
    <numFmt numFmtId="167" formatCode="&quot;$&quot;#,##0_);\(&quot;$&quot;#,##0\);&quot;-&quot;_);@_)"/>
    <numFmt numFmtId="168" formatCode="0.0%"/>
    <numFmt numFmtId="169" formatCode="#,##0.0%_);\(#,##0.0%\);&quot;-&quot;_);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 style="thin">
        <color theme="5"/>
      </bottom>
      <diagonal/>
    </border>
    <border>
      <left style="thick">
        <color theme="0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ck">
        <color theme="0"/>
      </left>
      <right style="thick">
        <color theme="0"/>
      </right>
      <top/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2" fillId="0" borderId="0" xfId="2" applyAlignment="1">
      <alignment vertical="center"/>
    </xf>
    <xf numFmtId="0" fontId="3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Alignment="1">
      <alignment horizontal="left" vertical="center" indent="1"/>
    </xf>
    <xf numFmtId="0" fontId="6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2" fillId="0" borderId="3" xfId="2" applyBorder="1" applyAlignment="1">
      <alignment vertical="center"/>
    </xf>
    <xf numFmtId="164" fontId="6" fillId="0" borderId="3" xfId="2" applyNumberFormat="1" applyFont="1" applyBorder="1" applyAlignment="1">
      <alignment horizontal="centerContinuous" vertical="center"/>
    </xf>
    <xf numFmtId="165" fontId="6" fillId="0" borderId="0" xfId="2" applyNumberFormat="1" applyFont="1" applyAlignment="1">
      <alignment horizontal="center" vertical="center"/>
    </xf>
    <xf numFmtId="167" fontId="6" fillId="3" borderId="0" xfId="2" applyNumberFormat="1" applyFont="1" applyFill="1" applyAlignment="1">
      <alignment horizontal="right" vertical="center"/>
    </xf>
    <xf numFmtId="0" fontId="2" fillId="0" borderId="0" xfId="2" applyAlignment="1">
      <alignment horizontal="left" vertical="center" indent="2"/>
    </xf>
    <xf numFmtId="0" fontId="8" fillId="0" borderId="0" xfId="2" applyFont="1" applyAlignment="1">
      <alignment horizontal="left" vertical="center" indent="1"/>
    </xf>
    <xf numFmtId="164" fontId="6" fillId="0" borderId="1" xfId="2" applyNumberFormat="1" applyFont="1" applyBorder="1" applyAlignment="1">
      <alignment horizontal="centerContinuous" vertical="center"/>
    </xf>
    <xf numFmtId="164" fontId="6" fillId="0" borderId="4" xfId="2" applyNumberFormat="1" applyFont="1" applyBorder="1" applyAlignment="1">
      <alignment horizontal="centerContinuous" vertical="center"/>
    </xf>
    <xf numFmtId="164" fontId="6" fillId="0" borderId="2" xfId="2" applyNumberFormat="1" applyFont="1" applyBorder="1" applyAlignment="1">
      <alignment horizontal="centerContinuous" vertical="center"/>
    </xf>
    <xf numFmtId="42" fontId="6" fillId="0" borderId="0" xfId="2" applyNumberFormat="1" applyFont="1" applyAlignment="1">
      <alignment horizontal="right" vertical="center"/>
    </xf>
    <xf numFmtId="42" fontId="2" fillId="0" borderId="0" xfId="2" applyNumberFormat="1" applyAlignment="1">
      <alignment vertical="center"/>
    </xf>
    <xf numFmtId="42" fontId="6" fillId="0" borderId="5" xfId="2" applyNumberFormat="1" applyFont="1" applyBorder="1" applyAlignment="1">
      <alignment horizontal="right" vertical="center"/>
    </xf>
    <xf numFmtId="41" fontId="6" fillId="0" borderId="0" xfId="2" applyNumberFormat="1" applyFont="1" applyAlignment="1">
      <alignment horizontal="right" vertical="center"/>
    </xf>
    <xf numFmtId="42" fontId="7" fillId="0" borderId="5" xfId="2" applyNumberFormat="1" applyFont="1" applyBorder="1" applyAlignment="1">
      <alignment horizontal="right" vertical="center"/>
    </xf>
    <xf numFmtId="42" fontId="7" fillId="0" borderId="0" xfId="2" applyNumberFormat="1" applyFont="1" applyAlignment="1">
      <alignment horizontal="right" vertical="center"/>
    </xf>
    <xf numFmtId="166" fontId="6" fillId="0" borderId="1" xfId="2" applyNumberFormat="1" applyFont="1" applyBorder="1" applyAlignment="1">
      <alignment horizontal="center" vertical="center"/>
    </xf>
    <xf numFmtId="166" fontId="6" fillId="0" borderId="4" xfId="2" applyNumberFormat="1" applyFont="1" applyBorder="1" applyAlignment="1">
      <alignment horizontal="center" vertical="center"/>
    </xf>
    <xf numFmtId="166" fontId="6" fillId="0" borderId="2" xfId="2" applyNumberFormat="1" applyFont="1" applyBorder="1" applyAlignment="1">
      <alignment horizontal="center" vertical="center"/>
    </xf>
    <xf numFmtId="42" fontId="6" fillId="0" borderId="0" xfId="2" applyNumberFormat="1" applyFont="1" applyAlignment="1">
      <alignment vertical="center"/>
    </xf>
    <xf numFmtId="41" fontId="6" fillId="0" borderId="0" xfId="2" applyNumberFormat="1" applyFont="1" applyAlignment="1">
      <alignment vertical="center"/>
    </xf>
    <xf numFmtId="0" fontId="6" fillId="2" borderId="0" xfId="2" applyFont="1" applyFill="1" applyAlignment="1">
      <alignment vertical="center"/>
    </xf>
    <xf numFmtId="0" fontId="6" fillId="0" borderId="3" xfId="2" applyFont="1" applyBorder="1" applyAlignment="1">
      <alignment vertical="center"/>
    </xf>
    <xf numFmtId="167" fontId="6" fillId="3" borderId="5" xfId="2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169" fontId="6" fillId="0" borderId="0" xfId="2" applyNumberFormat="1" applyFont="1" applyAlignment="1">
      <alignment horizontal="right" vertical="center"/>
    </xf>
    <xf numFmtId="168" fontId="6" fillId="0" borderId="0" xfId="1" applyNumberFormat="1" applyFont="1" applyAlignment="1">
      <alignment vertical="center"/>
    </xf>
    <xf numFmtId="41" fontId="6" fillId="0" borderId="0" xfId="2" applyNumberFormat="1" applyFont="1" applyFill="1" applyAlignment="1">
      <alignment horizontal="right" vertical="center"/>
    </xf>
    <xf numFmtId="42" fontId="7" fillId="0" borderId="5" xfId="2" applyNumberFormat="1" applyFont="1" applyFill="1" applyBorder="1" applyAlignment="1">
      <alignment horizontal="right" vertical="center"/>
    </xf>
    <xf numFmtId="42" fontId="6" fillId="0" borderId="0" xfId="2" applyNumberFormat="1" applyFont="1" applyFill="1" applyAlignment="1">
      <alignment horizontal="right" vertical="center"/>
    </xf>
    <xf numFmtId="41" fontId="7" fillId="0" borderId="5" xfId="2" applyNumberFormat="1" applyFont="1" applyBorder="1" applyAlignment="1">
      <alignment horizontal="right" vertical="center"/>
    </xf>
    <xf numFmtId="41" fontId="6" fillId="0" borderId="5" xfId="2" applyNumberFormat="1" applyFont="1" applyBorder="1" applyAlignment="1">
      <alignment horizontal="right" vertical="center"/>
    </xf>
    <xf numFmtId="41" fontId="6" fillId="0" borderId="5" xfId="2" applyNumberFormat="1" applyFont="1" applyFill="1" applyBorder="1" applyAlignment="1">
      <alignment horizontal="right" vertical="center"/>
    </xf>
    <xf numFmtId="41" fontId="7" fillId="0" borderId="5" xfId="2" applyNumberFormat="1" applyFont="1" applyFill="1" applyBorder="1" applyAlignment="1">
      <alignment horizontal="right" vertical="center"/>
    </xf>
    <xf numFmtId="164" fontId="6" fillId="0" borderId="1" xfId="2" applyNumberFormat="1" applyFont="1" applyBorder="1" applyAlignment="1">
      <alignment horizontal="center" vertical="center"/>
    </xf>
    <xf numFmtId="0" fontId="2" fillId="0" borderId="0" xfId="2" applyFill="1" applyAlignment="1">
      <alignment vertical="center"/>
    </xf>
    <xf numFmtId="0" fontId="2" fillId="4" borderId="0" xfId="2" applyFill="1" applyAlignment="1">
      <alignment vertical="center"/>
    </xf>
    <xf numFmtId="42" fontId="6" fillId="4" borderId="0" xfId="2" applyNumberFormat="1" applyFont="1" applyFill="1" applyAlignment="1">
      <alignment horizontal="right" vertical="center"/>
    </xf>
    <xf numFmtId="41" fontId="6" fillId="4" borderId="0" xfId="2" applyNumberFormat="1" applyFont="1" applyFill="1" applyAlignment="1">
      <alignment horizontal="right" vertical="center"/>
    </xf>
    <xf numFmtId="42" fontId="6" fillId="4" borderId="5" xfId="2" applyNumberFormat="1" applyFont="1" applyFill="1" applyBorder="1" applyAlignment="1">
      <alignment horizontal="right" vertical="center"/>
    </xf>
    <xf numFmtId="42" fontId="7" fillId="4" borderId="5" xfId="2" applyNumberFormat="1" applyFont="1" applyFill="1" applyBorder="1" applyAlignment="1">
      <alignment horizontal="right" vertical="center"/>
    </xf>
    <xf numFmtId="0" fontId="6" fillId="4" borderId="0" xfId="2" applyFont="1" applyFill="1" applyAlignment="1">
      <alignment vertical="center"/>
    </xf>
    <xf numFmtId="0" fontId="2" fillId="0" borderId="0" xfId="2" applyFill="1" applyAlignment="1">
      <alignment horizontal="left" vertical="center" wrapText="1" indent="1"/>
    </xf>
  </cellXfs>
  <cellStyles count="3">
    <cellStyle name="Normal" xfId="0" builtinId="0"/>
    <cellStyle name="Normal 4" xfId="2" xr:uid="{A8D33EFD-1A60-462C-8D28-531B2625112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grp.com\ABCGroup\80-GRPD-ABCTechnologiesInc\PlanDept\13)%20FORECAST\FY2021\4+8%20Forecast\Cash%20Flow%20FY2021%204+8%20Forecast%20(Prov%20in%20Acc%20Liab)%20-%20updated%20bon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 Graphs"/>
      <sheetName val="Graphs"/>
      <sheetName val="Presentation"/>
      <sheetName val="FY2021 Cash Flow (vs Five Year)"/>
      <sheetName val="FY2021 Cash Flow"/>
      <sheetName val="High level assumptions review"/>
      <sheetName val="Working Capital"/>
      <sheetName val="Monthly Cash Flow"/>
      <sheetName val="Cash Flow"/>
      <sheetName val="WC Forecast"/>
      <sheetName val="Bud CF"/>
      <sheetName val="Tooling"/>
      <sheetName val="JV Cash Flow"/>
      <sheetName val="WC Breakup"/>
      <sheetName val="Interest Fy21"/>
      <sheetName val="Forecast PL"/>
      <sheetName val="Monthly FY21"/>
      <sheetName val="FY2021 P&amp;L (Bud)"/>
      <sheetName val="Income Statement"/>
      <sheetName val="FY2021 Tax"/>
      <sheetName val="Sam Tax"/>
      <sheetName val="Interest"/>
      <sheetName val="CAPEX"/>
      <sheetName val="Bud_Act_BS"/>
      <sheetName val="Input"/>
      <sheetName val="COGNOS Hardcode"/>
      <sheetName val="Cognos_Office_Connection_Cache"/>
      <sheetName val="COGNOS Pull (BS)"/>
      <sheetName val="P&amp;L LY"/>
      <sheetName val="WC Comparison"/>
    </sheetNames>
    <sheetDataSet>
      <sheetData sheetId="0"/>
      <sheetData sheetId="1"/>
      <sheetData sheetId="2"/>
      <sheetData sheetId="3"/>
      <sheetData sheetId="4">
        <row r="61">
          <cell r="F61">
            <v>304811.44691500004</v>
          </cell>
        </row>
      </sheetData>
      <sheetData sheetId="5"/>
      <sheetData sheetId="6">
        <row r="5">
          <cell r="P5">
            <v>138177.76326426837</v>
          </cell>
        </row>
      </sheetData>
      <sheetData sheetId="7">
        <row r="7">
          <cell r="B7">
            <v>12159.035380081999</v>
          </cell>
        </row>
      </sheetData>
      <sheetData sheetId="8">
        <row r="10">
          <cell r="E10"/>
        </row>
      </sheetData>
      <sheetData sheetId="9"/>
      <sheetData sheetId="10">
        <row r="68">
          <cell r="B68">
            <v>1218.8718921144437</v>
          </cell>
        </row>
      </sheetData>
      <sheetData sheetId="11"/>
      <sheetData sheetId="12"/>
      <sheetData sheetId="13">
        <row r="31">
          <cell r="B31" t="str">
            <v>Accounts Receivable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O34">
            <v>4123111.2492800001</v>
          </cell>
        </row>
      </sheetData>
      <sheetData sheetId="23">
        <row r="4">
          <cell r="B4" t="str">
            <v>Actual Balance Sheet (USD)</v>
          </cell>
          <cell r="C4">
            <v>2019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2101</v>
          </cell>
          <cell r="Q4">
            <v>2102</v>
          </cell>
          <cell r="R4">
            <v>2103</v>
          </cell>
          <cell r="S4">
            <v>2104</v>
          </cell>
          <cell r="T4">
            <v>2105</v>
          </cell>
          <cell r="U4">
            <v>2106</v>
          </cell>
          <cell r="V4">
            <v>2107</v>
          </cell>
          <cell r="W4">
            <v>2108</v>
          </cell>
          <cell r="X4">
            <v>2109</v>
          </cell>
          <cell r="Y4">
            <v>2110</v>
          </cell>
          <cell r="Z4">
            <v>2111</v>
          </cell>
          <cell r="AA4">
            <v>2112</v>
          </cell>
          <cell r="AB4">
            <v>2104</v>
          </cell>
        </row>
        <row r="5">
          <cell r="B5"/>
          <cell r="C5" t="str">
            <v>Actual</v>
          </cell>
          <cell r="D5" t="str">
            <v>Actual</v>
          </cell>
          <cell r="E5" t="str">
            <v>Actual</v>
          </cell>
          <cell r="F5" t="str">
            <v>Actual</v>
          </cell>
          <cell r="G5" t="str">
            <v>Actual</v>
          </cell>
          <cell r="H5" t="str">
            <v>Actual</v>
          </cell>
          <cell r="I5" t="str">
            <v>Actual</v>
          </cell>
          <cell r="J5" t="str">
            <v>Actual</v>
          </cell>
          <cell r="K5" t="str">
            <v>Actual</v>
          </cell>
          <cell r="L5" t="str">
            <v>Actual</v>
          </cell>
          <cell r="M5" t="str">
            <v>Actual</v>
          </cell>
          <cell r="N5" t="str">
            <v>Actual</v>
          </cell>
          <cell r="O5" t="str">
            <v>Actual</v>
          </cell>
          <cell r="P5" t="str">
            <v>Actual</v>
          </cell>
          <cell r="Q5" t="str">
            <v>Actual</v>
          </cell>
          <cell r="R5" t="str">
            <v>Actual</v>
          </cell>
          <cell r="S5" t="str">
            <v>Actual</v>
          </cell>
          <cell r="T5" t="str">
            <v>Actual</v>
          </cell>
          <cell r="U5" t="str">
            <v>Actual</v>
          </cell>
          <cell r="V5" t="str">
            <v>Actual</v>
          </cell>
          <cell r="W5" t="str">
            <v>Actual</v>
          </cell>
          <cell r="X5" t="str">
            <v>Actual</v>
          </cell>
          <cell r="Y5" t="str">
            <v>Actual</v>
          </cell>
          <cell r="Z5" t="str">
            <v>Actual</v>
          </cell>
          <cell r="AA5" t="str">
            <v>Actual</v>
          </cell>
          <cell r="AB5" t="str">
            <v>Current</v>
          </cell>
        </row>
        <row r="6">
          <cell r="A6" t="str">
            <v>Balance Sheet</v>
          </cell>
          <cell r="B6">
            <v>0</v>
          </cell>
          <cell r="AB6"/>
        </row>
        <row r="7">
          <cell r="A7" t="str">
            <v>Cash</v>
          </cell>
          <cell r="B7" t="str">
            <v>Cash</v>
          </cell>
          <cell r="C7">
            <v>62047.44414</v>
          </cell>
          <cell r="D7">
            <v>59557.944680000001</v>
          </cell>
          <cell r="E7">
            <v>47309.120049999998</v>
          </cell>
          <cell r="F7">
            <v>36830.88753</v>
          </cell>
          <cell r="G7">
            <v>37402.869420000003</v>
          </cell>
          <cell r="H7">
            <v>43133.643329999999</v>
          </cell>
          <cell r="I7">
            <v>38133.954030000001</v>
          </cell>
          <cell r="J7">
            <v>40834.281849999999</v>
          </cell>
          <cell r="K7">
            <v>50373.076380000006</v>
          </cell>
          <cell r="L7">
            <v>88038.246830000004</v>
          </cell>
          <cell r="M7">
            <v>66621.818090000001</v>
          </cell>
          <cell r="N7">
            <v>44027.178520000001</v>
          </cell>
          <cell r="O7">
            <v>71495.834419999999</v>
          </cell>
          <cell r="P7">
            <v>86370.003420000008</v>
          </cell>
          <cell r="Q7">
            <v>42093.300130000003</v>
          </cell>
          <cell r="R7">
            <v>42645.076659999999</v>
          </cell>
          <cell r="S7">
            <v>37048.949689999994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37048.949689999994</v>
          </cell>
        </row>
        <row r="8">
          <cell r="A8" t="str">
            <v>OCA</v>
          </cell>
          <cell r="B8" t="str">
            <v>Other Current assets</v>
          </cell>
          <cell r="C8">
            <v>3026.77792</v>
          </cell>
          <cell r="D8">
            <v>3026.77792</v>
          </cell>
          <cell r="E8">
            <v>3026.77792</v>
          </cell>
          <cell r="F8">
            <v>1951.82844</v>
          </cell>
          <cell r="G8">
            <v>1951.82844</v>
          </cell>
          <cell r="H8">
            <v>1951.82844</v>
          </cell>
          <cell r="I8">
            <v>3937.64192</v>
          </cell>
          <cell r="J8">
            <v>3937.64192</v>
          </cell>
          <cell r="K8">
            <v>3937.64192</v>
          </cell>
          <cell r="L8">
            <v>191.99236999999999</v>
          </cell>
          <cell r="M8">
            <v>191.99236999999999</v>
          </cell>
          <cell r="N8">
            <v>191.99236999999999</v>
          </cell>
          <cell r="O8">
            <v>599.9361899999999</v>
          </cell>
          <cell r="P8">
            <v>599.9361899999999</v>
          </cell>
          <cell r="Q8">
            <v>599.9361899999999</v>
          </cell>
          <cell r="R8">
            <v>823.47127999999998</v>
          </cell>
          <cell r="S8">
            <v>1252.6831299999999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1252.6831299999999</v>
          </cell>
        </row>
        <row r="9">
          <cell r="A9" t="str">
            <v>AR</v>
          </cell>
          <cell r="B9" t="str">
            <v>Account Receivables</v>
          </cell>
          <cell r="C9">
            <v>101827.73112000001</v>
          </cell>
          <cell r="D9">
            <v>95595.817370000004</v>
          </cell>
          <cell r="E9">
            <v>97963.682530000005</v>
          </cell>
          <cell r="F9">
            <v>99462.467829999994</v>
          </cell>
          <cell r="G9">
            <v>84923.869049999994</v>
          </cell>
          <cell r="H9">
            <v>95607.836670000004</v>
          </cell>
          <cell r="I9">
            <v>75680.449720000004</v>
          </cell>
          <cell r="J9">
            <v>79360.461459999991</v>
          </cell>
          <cell r="K9">
            <v>83637.649640000003</v>
          </cell>
          <cell r="L9">
            <v>63963.43419</v>
          </cell>
          <cell r="M9">
            <v>40438.029399999999</v>
          </cell>
          <cell r="N9">
            <v>34661.98702</v>
          </cell>
          <cell r="O9">
            <v>44957.945100000004</v>
          </cell>
          <cell r="P9">
            <v>66412.497409999996</v>
          </cell>
          <cell r="Q9">
            <v>74467.848299999998</v>
          </cell>
          <cell r="R9">
            <v>76117.87245000001</v>
          </cell>
          <cell r="S9">
            <v>81985.624890000006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81985.624890000006</v>
          </cell>
        </row>
        <row r="10">
          <cell r="A10" t="str">
            <v>INV</v>
          </cell>
          <cell r="B10" t="str">
            <v>Inventory</v>
          </cell>
          <cell r="C10">
            <v>53484.237310000004</v>
          </cell>
          <cell r="D10">
            <v>62167.68018000001</v>
          </cell>
          <cell r="E10">
            <v>64535.55431</v>
          </cell>
          <cell r="F10">
            <v>67813.829809999996</v>
          </cell>
          <cell r="G10">
            <v>68000.722970000003</v>
          </cell>
          <cell r="H10">
            <v>57423.168040000004</v>
          </cell>
          <cell r="I10">
            <v>55907.413509999998</v>
          </cell>
          <cell r="J10">
            <v>57628.341730000007</v>
          </cell>
          <cell r="K10">
            <v>53699.665869999997</v>
          </cell>
          <cell r="L10">
            <v>53557.81422</v>
          </cell>
          <cell r="M10">
            <v>55016.807240000002</v>
          </cell>
          <cell r="N10">
            <v>54291.736409999998</v>
          </cell>
          <cell r="O10">
            <v>47263.674180000002</v>
          </cell>
          <cell r="P10">
            <v>49789.934099999999</v>
          </cell>
          <cell r="Q10">
            <v>50035.026109999999</v>
          </cell>
          <cell r="R10">
            <v>49994.519150000007</v>
          </cell>
          <cell r="S10">
            <v>48798.694609999999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48798.694609999999</v>
          </cell>
        </row>
        <row r="11">
          <cell r="A11" t="str">
            <v>ToolINV</v>
          </cell>
          <cell r="B11" t="str">
            <v>Tooling Inventory</v>
          </cell>
          <cell r="C11">
            <v>25662.0599</v>
          </cell>
          <cell r="D11">
            <v>31638.41819</v>
          </cell>
          <cell r="E11">
            <v>32428.723969999999</v>
          </cell>
          <cell r="F11">
            <v>32062.979859999999</v>
          </cell>
          <cell r="G11">
            <v>38377.970809999999</v>
          </cell>
          <cell r="H11">
            <v>33419.340839999997</v>
          </cell>
          <cell r="I11">
            <v>20828.90019</v>
          </cell>
          <cell r="J11">
            <v>22196.721989999998</v>
          </cell>
          <cell r="K11">
            <v>24306.42181</v>
          </cell>
          <cell r="L11">
            <v>24290.95923</v>
          </cell>
          <cell r="M11">
            <v>26651.049910000002</v>
          </cell>
          <cell r="N11">
            <v>27629.545690000003</v>
          </cell>
          <cell r="O11">
            <v>24100.76885</v>
          </cell>
          <cell r="P11">
            <v>27835.38391</v>
          </cell>
          <cell r="Q11">
            <v>30685.41804</v>
          </cell>
          <cell r="R11">
            <v>25189.240129999998</v>
          </cell>
          <cell r="S11">
            <v>25879.486510000002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25879.486510000002</v>
          </cell>
        </row>
        <row r="12">
          <cell r="A12" t="str">
            <v>IT_Rec</v>
          </cell>
          <cell r="B12" t="str">
            <v>Income Taxes Recoverable</v>
          </cell>
          <cell r="C12">
            <v>1654.84085</v>
          </cell>
          <cell r="D12">
            <v>1756.0301200000001</v>
          </cell>
          <cell r="E12">
            <v>1940.6304299999999</v>
          </cell>
          <cell r="F12">
            <v>347.86727000000002</v>
          </cell>
          <cell r="G12">
            <v>372.35187999999999</v>
          </cell>
          <cell r="H12">
            <v>345.09395000000001</v>
          </cell>
          <cell r="I12">
            <v>307.77003000000002</v>
          </cell>
          <cell r="J12">
            <v>222.79631000000001</v>
          </cell>
          <cell r="K12">
            <v>193.14054000000002</v>
          </cell>
          <cell r="L12">
            <v>2765.0879500000001</v>
          </cell>
          <cell r="M12">
            <v>2799.49215</v>
          </cell>
          <cell r="N12">
            <v>2858.25234</v>
          </cell>
          <cell r="O12">
            <v>12299.654630000001</v>
          </cell>
          <cell r="P12">
            <v>12402.474099999999</v>
          </cell>
          <cell r="Q12">
            <v>12420.910960000001</v>
          </cell>
          <cell r="R12">
            <v>2947.4879999999998</v>
          </cell>
          <cell r="S12">
            <v>3572.47075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3572.47075</v>
          </cell>
        </row>
        <row r="13">
          <cell r="A13" t="str">
            <v>FIT_CA</v>
          </cell>
          <cell r="B13" t="str">
            <v>Future Income Taxes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>
            <v>0</v>
          </cell>
        </row>
        <row r="14">
          <cell r="A14" t="str">
            <v>Prepaid</v>
          </cell>
          <cell r="B14" t="str">
            <v>Prepaid Expenses and Sundry Receivables</v>
          </cell>
          <cell r="C14">
            <v>8910.2864700000009</v>
          </cell>
          <cell r="D14">
            <v>12140.34152</v>
          </cell>
          <cell r="E14">
            <v>13383.58309</v>
          </cell>
          <cell r="F14">
            <v>13044.639050000002</v>
          </cell>
          <cell r="G14">
            <v>11946.356470000001</v>
          </cell>
          <cell r="H14">
            <v>13867.221449999999</v>
          </cell>
          <cell r="I14">
            <v>10799.335230000001</v>
          </cell>
          <cell r="J14">
            <v>11002.97669</v>
          </cell>
          <cell r="K14">
            <v>11795.327949999999</v>
          </cell>
          <cell r="L14">
            <v>16543.245790000001</v>
          </cell>
          <cell r="M14">
            <v>20677.006549999998</v>
          </cell>
          <cell r="N14">
            <v>21550.158779999998</v>
          </cell>
          <cell r="O14">
            <v>17848.538029999996</v>
          </cell>
          <cell r="P14">
            <v>18760.459310000002</v>
          </cell>
          <cell r="Q14">
            <v>20654.31236</v>
          </cell>
          <cell r="R14">
            <v>15049.681359999999</v>
          </cell>
          <cell r="S14">
            <v>13403.967760000001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13403.967760000001</v>
          </cell>
        </row>
        <row r="15">
          <cell r="A15" t="str">
            <v>CurrAssets</v>
          </cell>
          <cell r="B15" t="str">
            <v>Total Current Assets</v>
          </cell>
          <cell r="C15">
            <v>256613.37771</v>
          </cell>
          <cell r="D15">
            <v>265883.00998000003</v>
          </cell>
          <cell r="E15">
            <v>260588.0723</v>
          </cell>
          <cell r="F15">
            <v>251514.49978999997</v>
          </cell>
          <cell r="G15">
            <v>242975.96904</v>
          </cell>
          <cell r="H15">
            <v>245748.13272000002</v>
          </cell>
          <cell r="I15">
            <v>205595.46463000003</v>
          </cell>
          <cell r="J15">
            <v>215183.22195000001</v>
          </cell>
          <cell r="K15">
            <v>227942.92411000002</v>
          </cell>
          <cell r="L15">
            <v>249350.78058000002</v>
          </cell>
          <cell r="M15">
            <v>212396.19571</v>
          </cell>
          <cell r="N15">
            <v>185210.85113000002</v>
          </cell>
          <cell r="O15">
            <v>218566.35139999999</v>
          </cell>
          <cell r="P15">
            <v>262170.68844</v>
          </cell>
          <cell r="Q15">
            <v>230956.75209000002</v>
          </cell>
          <cell r="R15">
            <v>212767.34903000001</v>
          </cell>
          <cell r="S15">
            <v>211941.87734000001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211941.87734000001</v>
          </cell>
        </row>
        <row r="16">
          <cell r="A16" t="str">
            <v>BK1</v>
          </cell>
          <cell r="B16">
            <v>0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>
            <v>0</v>
          </cell>
        </row>
        <row r="17">
          <cell r="A17" t="str">
            <v>FA</v>
          </cell>
          <cell r="B17" t="str">
            <v>Fixed Assets at Cost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>
            <v>0</v>
          </cell>
        </row>
        <row r="18">
          <cell r="A18" t="str">
            <v>AccDep</v>
          </cell>
          <cell r="B18" t="str">
            <v>Accumulated Depreciation and Amortization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>
            <v>0</v>
          </cell>
        </row>
        <row r="19">
          <cell r="A19" t="str">
            <v>PPA_FA</v>
          </cell>
          <cell r="B19" t="str">
            <v>PPA Fixed Assets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>
            <v>0</v>
          </cell>
        </row>
        <row r="20">
          <cell r="A20" t="str">
            <v>NetFAssets</v>
          </cell>
          <cell r="B20" t="str">
            <v>Net Fixed Assets</v>
          </cell>
          <cell r="C20">
            <v>327115.55772000004</v>
          </cell>
          <cell r="D20">
            <v>331453.43417000002</v>
          </cell>
          <cell r="E20">
            <v>338057.92810000002</v>
          </cell>
          <cell r="F20">
            <v>338485.59748</v>
          </cell>
          <cell r="G20">
            <v>342379.89632</v>
          </cell>
          <cell r="H20">
            <v>343756.16480000003</v>
          </cell>
          <cell r="I20">
            <v>343811.96745999996</v>
          </cell>
          <cell r="J20">
            <v>343668.47792999999</v>
          </cell>
          <cell r="K20">
            <v>342984.64632999996</v>
          </cell>
          <cell r="L20">
            <v>344481.83662999998</v>
          </cell>
          <cell r="M20">
            <v>342031.66133000102</v>
          </cell>
          <cell r="N20">
            <v>340820.45279000001</v>
          </cell>
          <cell r="O20">
            <v>343135.41552999901</v>
          </cell>
          <cell r="P20">
            <v>342893.02762000001</v>
          </cell>
          <cell r="Q20">
            <v>342102.80077999999</v>
          </cell>
          <cell r="R20">
            <v>338800.37956999999</v>
          </cell>
          <cell r="S20">
            <v>338012.76341000001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338012.76341000001</v>
          </cell>
        </row>
        <row r="21">
          <cell r="A21" t="str">
            <v>BK2</v>
          </cell>
          <cell r="B21">
            <v>0</v>
          </cell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>
            <v>0</v>
          </cell>
        </row>
        <row r="22">
          <cell r="A22" t="str">
            <v>FIT_LA</v>
          </cell>
          <cell r="B22" t="str">
            <v>Future Income Taxes</v>
          </cell>
          <cell r="C22">
            <v>1160.88204</v>
          </cell>
          <cell r="D22">
            <v>-8219.336870000001</v>
          </cell>
          <cell r="E22">
            <v>-7926.21101</v>
          </cell>
          <cell r="F22">
            <v>1948.5217500000001</v>
          </cell>
          <cell r="G22">
            <v>2769.4014500000003</v>
          </cell>
          <cell r="H22">
            <v>1566.4272699999999</v>
          </cell>
          <cell r="I22">
            <v>1742.0914700000001</v>
          </cell>
          <cell r="J22">
            <v>1540.1399099999999</v>
          </cell>
          <cell r="K22">
            <v>1015.4776899999999</v>
          </cell>
          <cell r="L22">
            <v>3101.4454700000001</v>
          </cell>
          <cell r="M22">
            <v>3123.2403599999998</v>
          </cell>
          <cell r="N22">
            <v>3968.45523</v>
          </cell>
          <cell r="O22">
            <v>1785.8889999999999</v>
          </cell>
          <cell r="P22">
            <v>2562.3186900000001</v>
          </cell>
          <cell r="Q22">
            <v>3007.33943</v>
          </cell>
          <cell r="R22">
            <v>1223.3295800000001</v>
          </cell>
          <cell r="S22">
            <v>1927.6671000000001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1927.6671000000001</v>
          </cell>
        </row>
        <row r="23">
          <cell r="A23" t="str">
            <v>PPA_Intan</v>
          </cell>
          <cell r="B23" t="str">
            <v>Intangible Assets, Net</v>
          </cell>
          <cell r="C23">
            <v>66683.411999999997</v>
          </cell>
          <cell r="D23">
            <v>66842.411999999997</v>
          </cell>
          <cell r="E23">
            <v>67331.839999999997</v>
          </cell>
          <cell r="F23">
            <v>68116.808720000001</v>
          </cell>
          <cell r="G23">
            <v>68441.022719999994</v>
          </cell>
          <cell r="H23">
            <v>68765.23659</v>
          </cell>
          <cell r="I23">
            <v>69947.179889999999</v>
          </cell>
          <cell r="J23">
            <v>70271.393890000007</v>
          </cell>
          <cell r="K23">
            <v>70595.607759999999</v>
          </cell>
          <cell r="L23">
            <v>72076.327650000007</v>
          </cell>
          <cell r="M23">
            <v>72400.541649999999</v>
          </cell>
          <cell r="N23">
            <v>72724.755519999992</v>
          </cell>
          <cell r="O23">
            <v>75701.32362000001</v>
          </cell>
          <cell r="P23">
            <v>76064.865620000011</v>
          </cell>
          <cell r="Q23">
            <v>76071.32362000001</v>
          </cell>
          <cell r="R23">
            <v>74726.011569999988</v>
          </cell>
          <cell r="S23">
            <v>74911.275810000006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74911.275810000006</v>
          </cell>
        </row>
        <row r="24">
          <cell r="A24" t="str">
            <v>AR_LT</v>
          </cell>
          <cell r="B24" t="str">
            <v>Account Receivables Long Term</v>
          </cell>
          <cell r="C24">
            <v>4915.3510400000005</v>
          </cell>
          <cell r="D24">
            <v>4946.7707099999998</v>
          </cell>
          <cell r="E24">
            <v>4899.3375999999998</v>
          </cell>
          <cell r="F24">
            <v>4064.6307299999999</v>
          </cell>
          <cell r="G24">
            <v>5822.5966799999997</v>
          </cell>
          <cell r="H24">
            <v>6377.3836199999996</v>
          </cell>
          <cell r="I24">
            <v>11452.795550000001</v>
          </cell>
          <cell r="J24">
            <v>11404.343629999999</v>
          </cell>
          <cell r="K24">
            <v>11363.823990000001</v>
          </cell>
          <cell r="L24">
            <v>5438.1922599999998</v>
          </cell>
          <cell r="M24">
            <v>5563.24719</v>
          </cell>
          <cell r="N24">
            <v>5651.2197100000003</v>
          </cell>
          <cell r="O24">
            <v>6300.5738600000004</v>
          </cell>
          <cell r="P24">
            <v>6263.13958</v>
          </cell>
          <cell r="Q24">
            <v>6179.5625599999994</v>
          </cell>
          <cell r="R24">
            <v>6607.6994199999999</v>
          </cell>
          <cell r="S24">
            <v>7151.4229699999996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7151.4229699999996</v>
          </cell>
        </row>
        <row r="25">
          <cell r="A25" t="str">
            <v>RecIC</v>
          </cell>
          <cell r="B25" t="str">
            <v>Loans Receivable Intercompany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Goodwill</v>
          </cell>
          <cell r="B26" t="str">
            <v>Goodwill</v>
          </cell>
          <cell r="C26">
            <v>18943.999629999998</v>
          </cell>
          <cell r="D26">
            <v>18943.999629999998</v>
          </cell>
          <cell r="E26">
            <v>18943.999629999998</v>
          </cell>
          <cell r="F26">
            <v>18943.999629999998</v>
          </cell>
          <cell r="G26">
            <v>18943.999629999998</v>
          </cell>
          <cell r="H26">
            <v>18943.999629999998</v>
          </cell>
          <cell r="I26">
            <v>18943.999629999998</v>
          </cell>
          <cell r="J26">
            <v>18943.999629999998</v>
          </cell>
          <cell r="K26">
            <v>18943.999629999998</v>
          </cell>
          <cell r="L26">
            <v>18943.999629999998</v>
          </cell>
          <cell r="M26">
            <v>18943.999629999998</v>
          </cell>
          <cell r="N26">
            <v>18943.999629999998</v>
          </cell>
          <cell r="O26">
            <v>18943.999629999998</v>
          </cell>
          <cell r="P26">
            <v>18943.999629999998</v>
          </cell>
          <cell r="Q26">
            <v>18943.999629999998</v>
          </cell>
          <cell r="R26">
            <v>18943.999629999998</v>
          </cell>
          <cell r="S26">
            <v>18943.999629999998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18943.999629999998</v>
          </cell>
        </row>
        <row r="27">
          <cell r="A27"/>
          <cell r="B27" t="str">
            <v>Investments in Joint Ventures</v>
          </cell>
          <cell r="C27">
            <v>46635.436840000002</v>
          </cell>
          <cell r="D27">
            <v>47373.129740000004</v>
          </cell>
          <cell r="E27">
            <v>48429.068240000001</v>
          </cell>
          <cell r="F27">
            <v>46269.693209999998</v>
          </cell>
          <cell r="G27">
            <v>45571.744770000005</v>
          </cell>
          <cell r="H27">
            <v>47203.600749999998</v>
          </cell>
          <cell r="I27">
            <v>51184.197639999999</v>
          </cell>
          <cell r="J27">
            <v>52122.323750000003</v>
          </cell>
          <cell r="K27">
            <v>52967.956130000006</v>
          </cell>
          <cell r="L27">
            <v>52172.048270000007</v>
          </cell>
          <cell r="M27">
            <v>50141.689009999995</v>
          </cell>
          <cell r="N27">
            <v>49071.56596</v>
          </cell>
          <cell r="O27">
            <v>48396.472590000005</v>
          </cell>
          <cell r="P27">
            <v>49590.331909999994</v>
          </cell>
          <cell r="Q27">
            <v>49729.213950000005</v>
          </cell>
          <cell r="R27">
            <v>50591.11058</v>
          </cell>
          <cell r="S27">
            <v>51883.845959999999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51883.845959999999</v>
          </cell>
        </row>
        <row r="28">
          <cell r="A28" t="str">
            <v>LTA</v>
          </cell>
          <cell r="B28" t="str">
            <v>Long Term Assets</v>
          </cell>
          <cell r="C28">
            <v>138339.08155</v>
          </cell>
          <cell r="D28">
            <v>129886.97521</v>
          </cell>
          <cell r="E28">
            <v>131678.03446</v>
          </cell>
          <cell r="F28">
            <v>139343.65403999999</v>
          </cell>
          <cell r="G28">
            <v>141548.76525</v>
          </cell>
          <cell r="H28">
            <v>142856.64785999997</v>
          </cell>
          <cell r="I28">
            <v>153270.26418</v>
          </cell>
          <cell r="J28">
            <v>154282.20081000001</v>
          </cell>
          <cell r="K28">
            <v>154886.8652</v>
          </cell>
          <cell r="L28">
            <v>151732.01328000001</v>
          </cell>
          <cell r="M28">
            <v>150172.71784</v>
          </cell>
          <cell r="N28">
            <v>150359.99605000002</v>
          </cell>
          <cell r="O28">
            <v>151128.25870000001</v>
          </cell>
          <cell r="P28">
            <v>153424.65542999998</v>
          </cell>
          <cell r="Q28">
            <v>153931.43919</v>
          </cell>
          <cell r="R28">
            <v>152092.15078</v>
          </cell>
          <cell r="S28">
            <v>154818.21147000001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154818.21147000001</v>
          </cell>
        </row>
        <row r="29">
          <cell r="A29" t="str">
            <v>BK3</v>
          </cell>
          <cell r="B29">
            <v>0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>
            <v>0</v>
          </cell>
        </row>
        <row r="30">
          <cell r="A30" t="str">
            <v>TotAssets</v>
          </cell>
          <cell r="B30" t="str">
            <v>Total Assets</v>
          </cell>
          <cell r="C30">
            <v>722068.01698000007</v>
          </cell>
          <cell r="D30">
            <v>727223.41936000006</v>
          </cell>
          <cell r="E30">
            <v>730324.03486000001</v>
          </cell>
          <cell r="F30">
            <v>729343.75130999996</v>
          </cell>
          <cell r="G30">
            <v>726904.63060999999</v>
          </cell>
          <cell r="H30">
            <v>732360.94538000005</v>
          </cell>
          <cell r="I30">
            <v>702677.69626999996</v>
          </cell>
          <cell r="J30">
            <v>713133.90069000004</v>
          </cell>
          <cell r="K30">
            <v>725814.43564000004</v>
          </cell>
          <cell r="L30">
            <v>745564.63049000001</v>
          </cell>
          <cell r="M30">
            <v>704600.57488000102</v>
          </cell>
          <cell r="N30">
            <v>676391.29997000005</v>
          </cell>
          <cell r="O30">
            <v>712830.025629999</v>
          </cell>
          <cell r="P30">
            <v>758488.37149000005</v>
          </cell>
          <cell r="Q30">
            <v>726990.99206000008</v>
          </cell>
          <cell r="R30">
            <v>703659.87938000006</v>
          </cell>
          <cell r="S30">
            <v>704772.85222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704772.85222</v>
          </cell>
        </row>
        <row r="31">
          <cell r="A31" t="str">
            <v>BK4</v>
          </cell>
          <cell r="B31">
            <v>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>
            <v>0</v>
          </cell>
        </row>
        <row r="32">
          <cell r="A32" t="str">
            <v>APTrade</v>
          </cell>
          <cell r="B32" t="str">
            <v>Accounts Payable Trade</v>
          </cell>
          <cell r="C32">
            <v>125607.55967</v>
          </cell>
          <cell r="D32">
            <v>138984.30149000001</v>
          </cell>
          <cell r="E32">
            <v>133394.93728000001</v>
          </cell>
          <cell r="F32">
            <v>128176.76806999999</v>
          </cell>
          <cell r="G32">
            <v>123494.27348999999</v>
          </cell>
          <cell r="H32">
            <v>111531.56518999999</v>
          </cell>
          <cell r="I32">
            <v>97116.362810000006</v>
          </cell>
          <cell r="J32">
            <v>104085.01110999999</v>
          </cell>
          <cell r="K32">
            <v>110997.59493000001</v>
          </cell>
          <cell r="L32">
            <v>110691.30301999999</v>
          </cell>
          <cell r="M32">
            <v>73146.148489999992</v>
          </cell>
          <cell r="N32">
            <v>39965.538609999996</v>
          </cell>
          <cell r="O32">
            <v>56275.767520000001</v>
          </cell>
          <cell r="P32">
            <v>89882.779420000006</v>
          </cell>
          <cell r="Q32">
            <v>102722.83179000001</v>
          </cell>
          <cell r="R32">
            <v>109429.84820000001</v>
          </cell>
          <cell r="S32">
            <v>107538.63979999999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107538.63979999999</v>
          </cell>
        </row>
        <row r="33">
          <cell r="A33" t="str">
            <v>AccLiab</v>
          </cell>
          <cell r="B33" t="str">
            <v>Accrued Liabilities</v>
          </cell>
          <cell r="C33">
            <v>71116.908960000015</v>
          </cell>
          <cell r="D33">
            <v>68424.467740000007</v>
          </cell>
          <cell r="E33">
            <v>69530.702430000005</v>
          </cell>
          <cell r="F33">
            <v>64749.613600000004</v>
          </cell>
          <cell r="G33">
            <v>63073.073440000007</v>
          </cell>
          <cell r="H33">
            <v>64824.561559999995</v>
          </cell>
          <cell r="I33">
            <v>55397.43058</v>
          </cell>
          <cell r="J33">
            <v>57211.570829999997</v>
          </cell>
          <cell r="K33">
            <v>58204.885979999999</v>
          </cell>
          <cell r="L33">
            <v>44583.091540000009</v>
          </cell>
          <cell r="M33">
            <v>40004.739779999996</v>
          </cell>
          <cell r="N33">
            <v>39805.546410000003</v>
          </cell>
          <cell r="O33">
            <v>62083.594109999998</v>
          </cell>
          <cell r="P33">
            <v>67556.175749999995</v>
          </cell>
          <cell r="Q33">
            <v>73803.680949999994</v>
          </cell>
          <cell r="R33">
            <v>70089.393650000013</v>
          </cell>
          <cell r="S33">
            <v>71450.048049999998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71450.048049999998</v>
          </cell>
        </row>
        <row r="34">
          <cell r="A34" t="str">
            <v>CD</v>
          </cell>
          <cell r="B34" t="str">
            <v>Customer Deposits</v>
          </cell>
          <cell r="C34">
            <v>5437.9064100000005</v>
          </cell>
          <cell r="D34">
            <v>8869.9189800000004</v>
          </cell>
          <cell r="E34">
            <v>10026.595949999999</v>
          </cell>
          <cell r="F34">
            <v>11748.25462</v>
          </cell>
          <cell r="G34">
            <v>17621.26902</v>
          </cell>
          <cell r="H34">
            <v>21684.006229999999</v>
          </cell>
          <cell r="I34">
            <v>10545.11771</v>
          </cell>
          <cell r="J34">
            <v>11552.772150000001</v>
          </cell>
          <cell r="K34">
            <v>12856.910810000001</v>
          </cell>
          <cell r="L34">
            <v>11096.6844</v>
          </cell>
          <cell r="M34">
            <v>12631.125810000001</v>
          </cell>
          <cell r="N34">
            <v>13412.79376</v>
          </cell>
          <cell r="O34">
            <v>12728.90444</v>
          </cell>
          <cell r="P34">
            <v>14109.585949999999</v>
          </cell>
          <cell r="Q34">
            <v>16675.37528</v>
          </cell>
          <cell r="R34">
            <v>13527.597760000001</v>
          </cell>
          <cell r="S34">
            <v>13524.97811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13524.97811</v>
          </cell>
        </row>
        <row r="35">
          <cell r="A35" t="str">
            <v>FIT_CL</v>
          </cell>
          <cell r="B35" t="str">
            <v>Income Taxes Payable</v>
          </cell>
          <cell r="C35">
            <v>884.32283999999993</v>
          </cell>
          <cell r="D35">
            <v>-200.22036</v>
          </cell>
          <cell r="E35">
            <v>-474.27941999999996</v>
          </cell>
          <cell r="F35">
            <v>2756.7195499999998</v>
          </cell>
          <cell r="G35">
            <v>2672.1625899999999</v>
          </cell>
          <cell r="H35">
            <v>2517.44191</v>
          </cell>
          <cell r="I35">
            <v>4354.6532699999998</v>
          </cell>
          <cell r="J35">
            <v>2589.7602200000001</v>
          </cell>
          <cell r="K35">
            <v>2021.4659099999999</v>
          </cell>
          <cell r="L35">
            <v>8753.3724499999989</v>
          </cell>
          <cell r="M35">
            <v>7018.8577599999999</v>
          </cell>
          <cell r="N35">
            <v>7977.6282799999999</v>
          </cell>
          <cell r="O35">
            <v>-5.9999999999999995E-5</v>
          </cell>
          <cell r="P35">
            <v>145.43579</v>
          </cell>
          <cell r="Q35">
            <v>1124.4927499999999</v>
          </cell>
          <cell r="R35">
            <v>0</v>
          </cell>
          <cell r="S35">
            <v>-1399.7978899999998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-1399.7978899999998</v>
          </cell>
        </row>
        <row r="36">
          <cell r="A36" t="str">
            <v>OthPay</v>
          </cell>
          <cell r="B36" t="str">
            <v>Other Payables</v>
          </cell>
          <cell r="C36">
            <v>1022.0267</v>
          </cell>
          <cell r="D36">
            <v>1022.0267</v>
          </cell>
          <cell r="E36">
            <v>1022.0267</v>
          </cell>
          <cell r="F36">
            <v>3652.8273100000001</v>
          </cell>
          <cell r="G36">
            <v>3652.8273100000001</v>
          </cell>
          <cell r="H36">
            <v>3652.8273100000001</v>
          </cell>
          <cell r="I36">
            <v>8197.202940000001</v>
          </cell>
          <cell r="J36">
            <v>8187.6968200000001</v>
          </cell>
          <cell r="K36">
            <v>8189.3589199999997</v>
          </cell>
          <cell r="L36">
            <v>25585.664089999998</v>
          </cell>
          <cell r="M36">
            <v>25583.904780000001</v>
          </cell>
          <cell r="N36">
            <v>25582.057670000002</v>
          </cell>
          <cell r="O36">
            <v>26763.07775</v>
          </cell>
          <cell r="P36">
            <v>26768.992140000002</v>
          </cell>
          <cell r="Q36">
            <v>26774.961350000001</v>
          </cell>
          <cell r="R36">
            <v>19438.846610000001</v>
          </cell>
          <cell r="S36">
            <v>19046.697609999999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19046.697609999999</v>
          </cell>
        </row>
        <row r="37">
          <cell r="A37" t="str">
            <v>CurrLiab</v>
          </cell>
          <cell r="B37" t="str">
            <v>Current Liabilities</v>
          </cell>
          <cell r="C37">
            <v>204068.72458000001</v>
          </cell>
          <cell r="D37">
            <v>217100.49455</v>
          </cell>
          <cell r="E37">
            <v>213499.98293999999</v>
          </cell>
          <cell r="F37">
            <v>211084.18315</v>
          </cell>
          <cell r="G37">
            <v>210513.60584999999</v>
          </cell>
          <cell r="H37">
            <v>204210.40219999998</v>
          </cell>
          <cell r="I37">
            <v>175610.76731</v>
          </cell>
          <cell r="J37">
            <v>183626.81113000002</v>
          </cell>
          <cell r="K37">
            <v>192270.21655000001</v>
          </cell>
          <cell r="L37">
            <v>200710.11549999999</v>
          </cell>
          <cell r="M37">
            <v>158384.77662000002</v>
          </cell>
          <cell r="N37">
            <v>126743.56473000001</v>
          </cell>
          <cell r="O37">
            <v>157851.34376000002</v>
          </cell>
          <cell r="P37">
            <v>198462.96905000001</v>
          </cell>
          <cell r="Q37">
            <v>221101.34212000002</v>
          </cell>
          <cell r="R37">
            <v>212485.68622000003</v>
          </cell>
          <cell r="S37">
            <v>210160.56568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210160.56568</v>
          </cell>
        </row>
        <row r="38">
          <cell r="A38" t="str">
            <v>BK5</v>
          </cell>
          <cell r="B38">
            <v>0</v>
          </cell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>
            <v>0</v>
          </cell>
        </row>
        <row r="39">
          <cell r="A39" t="str">
            <v>LoanBank</v>
          </cell>
          <cell r="B39" t="str">
            <v>Loan Payable Bank</v>
          </cell>
          <cell r="C39">
            <v>296632.0417</v>
          </cell>
          <cell r="D39">
            <v>296966.83645</v>
          </cell>
          <cell r="E39">
            <v>297303.46957000002</v>
          </cell>
          <cell r="F39">
            <v>291709.89636000001</v>
          </cell>
          <cell r="G39">
            <v>291946.88598999998</v>
          </cell>
          <cell r="H39">
            <v>292204.56865000003</v>
          </cell>
          <cell r="I39">
            <v>292305.98404999997</v>
          </cell>
          <cell r="J39">
            <v>292623.59155000001</v>
          </cell>
          <cell r="K39">
            <v>285789.83825999999</v>
          </cell>
          <cell r="L39">
            <v>315121.03914999997</v>
          </cell>
          <cell r="M39">
            <v>340087.80070999998</v>
          </cell>
          <cell r="N39">
            <v>365345.01348999998</v>
          </cell>
          <cell r="O39">
            <v>360081.96769000002</v>
          </cell>
          <cell r="P39">
            <v>359921.48546</v>
          </cell>
          <cell r="Q39">
            <v>300238.21600000001</v>
          </cell>
          <cell r="R39">
            <v>280473.54694999999</v>
          </cell>
          <cell r="S39">
            <v>274827.78438999999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274827.78438999999</v>
          </cell>
        </row>
        <row r="40">
          <cell r="A40" t="str">
            <v>FIT_LTL</v>
          </cell>
          <cell r="B40" t="str">
            <v>Future Income Taxes</v>
          </cell>
          <cell r="C40">
            <v>29739.672079999997</v>
          </cell>
          <cell r="D40">
            <v>20921.68132</v>
          </cell>
          <cell r="E40">
            <v>21220.330999999998</v>
          </cell>
          <cell r="F40">
            <v>26197.923510000001</v>
          </cell>
          <cell r="G40">
            <v>26037.04018</v>
          </cell>
          <cell r="H40">
            <v>26172.639609999998</v>
          </cell>
          <cell r="I40">
            <v>23942.405489999997</v>
          </cell>
          <cell r="J40">
            <v>23632.40969</v>
          </cell>
          <cell r="K40">
            <v>23460.02591</v>
          </cell>
          <cell r="L40">
            <v>14752.317449999999</v>
          </cell>
          <cell r="M40">
            <v>14768.77433</v>
          </cell>
          <cell r="N40">
            <v>14849.948380000002</v>
          </cell>
          <cell r="O40">
            <v>25109.867549999999</v>
          </cell>
          <cell r="P40">
            <v>25296.88593</v>
          </cell>
          <cell r="Q40">
            <v>25622.575829999998</v>
          </cell>
          <cell r="R40">
            <v>26982.524010000001</v>
          </cell>
          <cell r="S40">
            <v>28340.491420000002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28340.491420000002</v>
          </cell>
        </row>
        <row r="41">
          <cell r="A41" t="str">
            <v>OthrLTL</v>
          </cell>
          <cell r="B41" t="str">
            <v>Other Long Term Liabilities</v>
          </cell>
          <cell r="C41">
            <v>4487.2807999999995</v>
          </cell>
          <cell r="D41">
            <v>4487.2807999999995</v>
          </cell>
          <cell r="E41">
            <v>4487.2807999999995</v>
          </cell>
          <cell r="F41">
            <v>7256.8074900000001</v>
          </cell>
          <cell r="G41">
            <v>7256.8074900000001</v>
          </cell>
          <cell r="H41">
            <v>7256.8074900000001</v>
          </cell>
          <cell r="I41">
            <v>5722.5121500000005</v>
          </cell>
          <cell r="J41">
            <v>5731.6607899999999</v>
          </cell>
          <cell r="K41">
            <v>5655.4221500000003</v>
          </cell>
          <cell r="L41">
            <v>28922.275690000002</v>
          </cell>
          <cell r="M41">
            <v>28893.13407</v>
          </cell>
          <cell r="N41">
            <v>28741.959650000001</v>
          </cell>
          <cell r="O41">
            <v>20479.70881</v>
          </cell>
          <cell r="P41">
            <v>20560.560160000001</v>
          </cell>
          <cell r="Q41">
            <v>20626.001840000001</v>
          </cell>
          <cell r="R41">
            <v>13711.978640000001</v>
          </cell>
          <cell r="S41">
            <v>11416.276489999998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11416.276489999998</v>
          </cell>
        </row>
        <row r="42">
          <cell r="A42" t="str">
            <v>LTL</v>
          </cell>
          <cell r="B42" t="str">
            <v>Long Term  Liabilities</v>
          </cell>
          <cell r="C42">
            <v>330858.99458</v>
          </cell>
          <cell r="D42">
            <v>322375.79856999998</v>
          </cell>
          <cell r="E42">
            <v>323011.08137000003</v>
          </cell>
          <cell r="F42">
            <v>325164.62735999998</v>
          </cell>
          <cell r="G42">
            <v>325240.73365999997</v>
          </cell>
          <cell r="H42">
            <v>325634.01575000002</v>
          </cell>
          <cell r="I42">
            <v>321970.90168999997</v>
          </cell>
          <cell r="J42">
            <v>321987.66203000001</v>
          </cell>
          <cell r="K42">
            <v>314905.28632000001</v>
          </cell>
          <cell r="L42">
            <v>358795.63228999992</v>
          </cell>
          <cell r="M42">
            <v>383749.70910999994</v>
          </cell>
          <cell r="N42">
            <v>408936.92151999997</v>
          </cell>
          <cell r="O42">
            <v>405671.54405000003</v>
          </cell>
          <cell r="P42">
            <v>405778.93154999998</v>
          </cell>
          <cell r="Q42">
            <v>346486.79366999998</v>
          </cell>
          <cell r="R42">
            <v>321168.04959999997</v>
          </cell>
          <cell r="S42">
            <v>314584.55229999998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314584.55229999998</v>
          </cell>
        </row>
        <row r="43">
          <cell r="A43" t="str">
            <v>BK6</v>
          </cell>
          <cell r="B43">
            <v>0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>
            <v>0</v>
          </cell>
        </row>
        <row r="44">
          <cell r="A44" t="str">
            <v>Cap</v>
          </cell>
          <cell r="B44" t="str">
            <v>Capital</v>
          </cell>
          <cell r="C44">
            <v>2993.3957999999998</v>
          </cell>
          <cell r="D44">
            <v>2993.3957999999998</v>
          </cell>
          <cell r="E44">
            <v>2993.3957999999998</v>
          </cell>
          <cell r="F44">
            <v>2993.3957999999998</v>
          </cell>
          <cell r="G44">
            <v>2993.3957999999998</v>
          </cell>
          <cell r="H44">
            <v>2993.3957999999998</v>
          </cell>
          <cell r="I44">
            <v>2993.3957300000002</v>
          </cell>
          <cell r="J44">
            <v>2993.3957999999998</v>
          </cell>
          <cell r="K44">
            <v>2993.3957999999998</v>
          </cell>
          <cell r="L44">
            <v>2993.3957999999998</v>
          </cell>
          <cell r="M44">
            <v>2993.3957999999998</v>
          </cell>
          <cell r="N44">
            <v>2993.3957999999998</v>
          </cell>
          <cell r="O44">
            <v>2993.3957999999998</v>
          </cell>
          <cell r="P44">
            <v>2993.3957999999998</v>
          </cell>
          <cell r="Q44">
            <v>3013.1669699999998</v>
          </cell>
          <cell r="R44">
            <v>2993.3957999999998</v>
          </cell>
          <cell r="S44">
            <v>2993.3957999999998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2993.3957999999998</v>
          </cell>
        </row>
        <row r="45">
          <cell r="A45" t="str">
            <v>Cont</v>
          </cell>
          <cell r="B45" t="str">
            <v>Withdrawals/Contributions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>
            <v>0</v>
          </cell>
        </row>
        <row r="46">
          <cell r="A46" t="str">
            <v>RE</v>
          </cell>
          <cell r="B46" t="str">
            <v xml:space="preserve">Retained Earnings: </v>
          </cell>
          <cell r="C46">
            <v>187859.98887</v>
          </cell>
          <cell r="D46">
            <v>186552.67490000001</v>
          </cell>
          <cell r="E46">
            <v>192051.494479999</v>
          </cell>
          <cell r="F46">
            <v>195785.350489998</v>
          </cell>
          <cell r="G46">
            <v>193768.69167</v>
          </cell>
          <cell r="H46">
            <v>204758.07530000099</v>
          </cell>
          <cell r="I46">
            <v>205802.92806999999</v>
          </cell>
          <cell r="J46">
            <v>207787.45112000001</v>
          </cell>
          <cell r="K46">
            <v>211498.78193</v>
          </cell>
          <cell r="L46">
            <v>207879.79752000098</v>
          </cell>
          <cell r="M46">
            <v>184404.79462000201</v>
          </cell>
          <cell r="N46">
            <v>162663.40054</v>
          </cell>
          <cell r="O46">
            <v>161727.879669997</v>
          </cell>
          <cell r="P46">
            <v>165799.717329999</v>
          </cell>
          <cell r="Q46">
            <v>169278.422430001</v>
          </cell>
          <cell r="R46">
            <v>171050.42287000001</v>
          </cell>
          <cell r="S46">
            <v>177994.07236999899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177994.07236999899</v>
          </cell>
        </row>
        <row r="47">
          <cell r="A47" t="str">
            <v>CurrRE</v>
          </cell>
          <cell r="B47" t="str">
            <v>Current YTD Earnings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>
            <v>0</v>
          </cell>
        </row>
        <row r="48">
          <cell r="A48" t="str">
            <v>Div</v>
          </cell>
          <cell r="B48" t="str">
            <v>OCI</v>
          </cell>
          <cell r="C48">
            <v>-2981.56664</v>
          </cell>
          <cell r="D48">
            <v>-2981.56664</v>
          </cell>
          <cell r="E48">
            <v>-2981.56664</v>
          </cell>
          <cell r="F48">
            <v>-6850.4867100000001</v>
          </cell>
          <cell r="G48">
            <v>-6850.4867100000001</v>
          </cell>
          <cell r="H48">
            <v>-6850.4867100000001</v>
          </cell>
          <cell r="I48">
            <v>116.89699</v>
          </cell>
          <cell r="J48">
            <v>116.89699</v>
          </cell>
          <cell r="K48">
            <v>116.89699</v>
          </cell>
          <cell r="L48">
            <v>-29777.194660000001</v>
          </cell>
          <cell r="M48">
            <v>-29777.194660000001</v>
          </cell>
          <cell r="N48">
            <v>-29777.194660000001</v>
          </cell>
          <cell r="O48">
            <v>-20805.707870000002</v>
          </cell>
          <cell r="P48">
            <v>-20805.707870000002</v>
          </cell>
          <cell r="Q48">
            <v>-19954.170469999997</v>
          </cell>
          <cell r="R48">
            <v>-12207.58173</v>
          </cell>
          <cell r="S48">
            <v>-9095.6385300000002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-9095.6385300000002</v>
          </cell>
        </row>
        <row r="49">
          <cell r="A49" t="str">
            <v>CTA</v>
          </cell>
          <cell r="B49" t="str">
            <v>Cummulative Translation Adjustment</v>
          </cell>
          <cell r="C49">
            <v>-731.52020999999991</v>
          </cell>
          <cell r="D49">
            <v>-747.76233999999999</v>
          </cell>
          <cell r="E49">
            <v>-679.16417000000001</v>
          </cell>
          <cell r="F49">
            <v>-498.27348999999998</v>
          </cell>
          <cell r="G49">
            <v>-951.10315000000003</v>
          </cell>
          <cell r="H49">
            <v>-903.19038999999998</v>
          </cell>
          <cell r="I49">
            <v>-1184.3974800000001</v>
          </cell>
          <cell r="J49">
            <v>-1105.7178700000002</v>
          </cell>
          <cell r="K49">
            <v>-1012.14855</v>
          </cell>
          <cell r="L49">
            <v>-448.05052000000001</v>
          </cell>
          <cell r="M49">
            <v>-929.12204000000008</v>
          </cell>
          <cell r="N49">
            <v>-1625.78475</v>
          </cell>
          <cell r="O49">
            <v>-1632.2513799999999</v>
          </cell>
          <cell r="P49">
            <v>-1405.0161900000001</v>
          </cell>
          <cell r="Q49">
            <v>-1291.2926</v>
          </cell>
          <cell r="R49">
            <v>-610.30689000000007</v>
          </cell>
          <cell r="S49">
            <v>-933.7354499999999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-933.7354499999999</v>
          </cell>
        </row>
        <row r="50">
          <cell r="A50" t="str">
            <v>Equity</v>
          </cell>
          <cell r="B50" t="str">
            <v>Equity</v>
          </cell>
          <cell r="C50">
            <v>187140.29782000001</v>
          </cell>
          <cell r="D50">
            <v>185816.74172000002</v>
          </cell>
          <cell r="E50">
            <v>191384.15946999899</v>
          </cell>
          <cell r="F50">
            <v>191429.98608999801</v>
          </cell>
          <cell r="G50">
            <v>188960.49760999999</v>
          </cell>
          <cell r="H50">
            <v>199997.79400000098</v>
          </cell>
          <cell r="I50">
            <v>207728.82330999998</v>
          </cell>
          <cell r="J50">
            <v>209792.02604000003</v>
          </cell>
          <cell r="K50">
            <v>213596.92616999999</v>
          </cell>
          <cell r="L50">
            <v>180647.94814000098</v>
          </cell>
          <cell r="M50">
            <v>156691.87372000201</v>
          </cell>
          <cell r="N50">
            <v>134253.81693</v>
          </cell>
          <cell r="O50">
            <v>142283.31621999698</v>
          </cell>
          <cell r="P50">
            <v>146582.38906999899</v>
          </cell>
          <cell r="Q50">
            <v>151046.12633000099</v>
          </cell>
          <cell r="R50">
            <v>161225.93005</v>
          </cell>
          <cell r="S50">
            <v>170958.09418999898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170958.09418999898</v>
          </cell>
        </row>
        <row r="51">
          <cell r="A51" t="str">
            <v>BK7</v>
          </cell>
          <cell r="B51">
            <v>0</v>
          </cell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>
            <v>0</v>
          </cell>
        </row>
        <row r="52">
          <cell r="A52" t="str">
            <v>TL&amp;E</v>
          </cell>
          <cell r="B52" t="str">
            <v>Total Liabilities and Equity</v>
          </cell>
          <cell r="C52">
            <v>722068.01698000007</v>
          </cell>
          <cell r="D52">
            <v>725293.03484000009</v>
          </cell>
          <cell r="E52">
            <v>727895.22377999907</v>
          </cell>
          <cell r="F52">
            <v>727678.79659999791</v>
          </cell>
          <cell r="G52">
            <v>724714.83712000004</v>
          </cell>
          <cell r="H52">
            <v>729842.21195000096</v>
          </cell>
          <cell r="I52">
            <v>705310.49231</v>
          </cell>
          <cell r="J52">
            <v>715406.49920000008</v>
          </cell>
          <cell r="K52">
            <v>720772.42904000008</v>
          </cell>
          <cell r="L52">
            <v>740153.69593000086</v>
          </cell>
          <cell r="M52">
            <v>698826.35945000197</v>
          </cell>
          <cell r="N52">
            <v>669934.30317999993</v>
          </cell>
          <cell r="O52">
            <v>705806.20402999711</v>
          </cell>
          <cell r="P52">
            <v>750824.28966999892</v>
          </cell>
          <cell r="Q52">
            <v>718634.26212000102</v>
          </cell>
          <cell r="R52">
            <v>694879.66587000003</v>
          </cell>
          <cell r="S52">
            <v>695703.21216999902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695703.21216999902</v>
          </cell>
        </row>
        <row r="53">
          <cell r="C53"/>
          <cell r="D53">
            <v>-1930.3845199999632</v>
          </cell>
          <cell r="E53">
            <v>-2428.8110800009454</v>
          </cell>
          <cell r="F53">
            <v>-1664.9547100020573</v>
          </cell>
          <cell r="G53">
            <v>-2189.7934899999527</v>
          </cell>
          <cell r="H53">
            <v>-2518.7334299990907</v>
          </cell>
          <cell r="I53">
            <v>2632.7960400000447</v>
          </cell>
          <cell r="J53">
            <v>2272.5985100000398</v>
          </cell>
          <cell r="K53">
            <v>-5042.0065999999642</v>
          </cell>
          <cell r="L53">
            <v>-5410.9345599991502</v>
          </cell>
          <cell r="M53">
            <v>-5774.2154299990507</v>
          </cell>
          <cell r="N53">
            <v>-6456.9967900001211</v>
          </cell>
          <cell r="O53">
            <v>-7023.8216000018874</v>
          </cell>
          <cell r="P53">
            <v>-7664.0818200011272</v>
          </cell>
          <cell r="Q53">
            <v>-8356.7299399990588</v>
          </cell>
          <cell r="R53">
            <v>-8780.2135100000305</v>
          </cell>
          <cell r="S53">
            <v>-9069.6400500009768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e">
            <v>#REF!</v>
          </cell>
        </row>
        <row r="54">
          <cell r="C54"/>
          <cell r="AB54" t="e">
            <v>#REF!</v>
          </cell>
        </row>
        <row r="55">
          <cell r="A55"/>
          <cell r="B55" t="str">
            <v>Loan Payable Bank Only</v>
          </cell>
          <cell r="C55">
            <v>305000.16201999999</v>
          </cell>
          <cell r="D55">
            <v>305000.16201999999</v>
          </cell>
          <cell r="E55">
            <v>305000.08082999999</v>
          </cell>
          <cell r="F55">
            <v>304999.97608999995</v>
          </cell>
          <cell r="G55">
            <v>304999.93362999998</v>
          </cell>
          <cell r="H55">
            <v>305000.13419999997</v>
          </cell>
          <cell r="I55">
            <v>304999.97437999997</v>
          </cell>
          <cell r="J55">
            <v>304999.86031000002</v>
          </cell>
          <cell r="K55">
            <v>304999.79980000004</v>
          </cell>
          <cell r="L55">
            <v>339999.93173000001</v>
          </cell>
          <cell r="M55">
            <v>365000.17407000001</v>
          </cell>
          <cell r="N55">
            <v>389999.91657999996</v>
          </cell>
          <cell r="O55">
            <v>390000.10768000002</v>
          </cell>
          <cell r="P55">
            <v>389999.80832000001</v>
          </cell>
          <cell r="Q55">
            <v>329999.89983999997</v>
          </cell>
          <cell r="R55">
            <v>304999.95220999996</v>
          </cell>
          <cell r="S55">
            <v>299000.04904000001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e">
            <v>#REF!</v>
          </cell>
        </row>
        <row r="56">
          <cell r="A56" t="str">
            <v>APTOOL</v>
          </cell>
          <cell r="B56" t="str">
            <v>Accounts Payable Tooling</v>
          </cell>
          <cell r="C56">
            <v>10622.775949999999</v>
          </cell>
          <cell r="D56">
            <v>12283.736579999999</v>
          </cell>
          <cell r="E56">
            <v>11613.896936666666</v>
          </cell>
          <cell r="F56">
            <v>9789.4723833333337</v>
          </cell>
          <cell r="G56">
            <v>13328.947613333334</v>
          </cell>
          <cell r="H56">
            <v>10816.321116666668</v>
          </cell>
          <cell r="I56">
            <v>6695.1423033333331</v>
          </cell>
          <cell r="J56">
            <v>8373.1335666666673</v>
          </cell>
          <cell r="K56">
            <v>9138.6362100000006</v>
          </cell>
          <cell r="L56">
            <v>9024.4331733333311</v>
          </cell>
          <cell r="M56">
            <v>6574.4938233333332</v>
          </cell>
          <cell r="N56">
            <v>5909.8690999999999</v>
          </cell>
          <cell r="O56">
            <v>6227.11031</v>
          </cell>
          <cell r="P56">
            <v>8277.4095933333338</v>
          </cell>
          <cell r="Q56">
            <v>8389.4526900000001</v>
          </cell>
          <cell r="R56">
            <v>9551.1123000000007</v>
          </cell>
          <cell r="S56">
            <v>6143.1735966666665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e">
            <v>#REF!</v>
          </cell>
        </row>
        <row r="57">
          <cell r="B57" t="str">
            <v>Severance Pay Liability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 t="e">
            <v>#REF!</v>
          </cell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 t="e">
            <v>#REF!</v>
          </cell>
        </row>
        <row r="59">
          <cell r="A59" t="str">
            <v>AR_HSBC</v>
          </cell>
          <cell r="B59" t="str">
            <v>AR HSBC (AR net of AP)</v>
          </cell>
          <cell r="C59">
            <v>-74582.589810000005</v>
          </cell>
          <cell r="D59">
            <v>-65006.217499999999</v>
          </cell>
          <cell r="E59">
            <v>-73769.620949999997</v>
          </cell>
          <cell r="F59">
            <v>-74738.932939999999</v>
          </cell>
          <cell r="G59">
            <v>-64443.364300000001</v>
          </cell>
          <cell r="H59">
            <v>-92646.2</v>
          </cell>
          <cell r="I59">
            <v>-91004.138919999998</v>
          </cell>
          <cell r="J59">
            <v>-75959.222769999993</v>
          </cell>
          <cell r="K59">
            <v>-97315.123500000002</v>
          </cell>
          <cell r="L59">
            <v>-94539.176670000001</v>
          </cell>
          <cell r="M59">
            <v>-22855.785449999999</v>
          </cell>
          <cell r="N59">
            <v>-2916.2885299999998</v>
          </cell>
          <cell r="O59">
            <v>-55477.846640000003</v>
          </cell>
          <cell r="P59">
            <v>-76497.581829999996</v>
          </cell>
          <cell r="Q59">
            <v>-90504.940140000006</v>
          </cell>
          <cell r="R59">
            <v>-99660.084919999994</v>
          </cell>
          <cell r="S59">
            <v>-96488.917490000007</v>
          </cell>
          <cell r="T59"/>
          <cell r="U59"/>
          <cell r="V59"/>
          <cell r="W59"/>
          <cell r="X59"/>
          <cell r="Y59"/>
          <cell r="Z59"/>
          <cell r="AA59"/>
          <cell r="AB59" t="e">
            <v>#REF!</v>
          </cell>
        </row>
      </sheetData>
      <sheetData sheetId="24">
        <row r="1">
          <cell r="J1" t="str">
            <v>Balance Sheet</v>
          </cell>
          <cell r="K1"/>
        </row>
        <row r="2">
          <cell r="J2" t="str">
            <v>Cash</v>
          </cell>
          <cell r="K2" t="str">
            <v>Cash</v>
          </cell>
        </row>
        <row r="3">
          <cell r="J3" t="str">
            <v>AR</v>
          </cell>
          <cell r="K3" t="str">
            <v>Account Receivables</v>
          </cell>
        </row>
        <row r="4">
          <cell r="J4" t="str">
            <v>INV</v>
          </cell>
          <cell r="K4" t="str">
            <v>Inventory</v>
          </cell>
        </row>
        <row r="5">
          <cell r="B5">
            <v>2101</v>
          </cell>
          <cell r="C5" t="str">
            <v>Actual</v>
          </cell>
          <cell r="D5">
            <v>31</v>
          </cell>
          <cell r="J5" t="str">
            <v>ToolINV</v>
          </cell>
          <cell r="K5" t="str">
            <v>Tooling Inventory</v>
          </cell>
        </row>
        <row r="6">
          <cell r="B6">
            <v>2102</v>
          </cell>
          <cell r="C6" t="str">
            <v>Actual</v>
          </cell>
          <cell r="D6">
            <v>31</v>
          </cell>
          <cell r="J6" t="str">
            <v>IT_Rec</v>
          </cell>
          <cell r="K6" t="str">
            <v>Income Taxes Recoverable</v>
          </cell>
        </row>
        <row r="7">
          <cell r="B7">
            <v>2103</v>
          </cell>
          <cell r="C7" t="str">
            <v>Actual</v>
          </cell>
          <cell r="D7">
            <v>30</v>
          </cell>
          <cell r="J7" t="str">
            <v>FIT_CA</v>
          </cell>
          <cell r="K7" t="str">
            <v>Future Income Taxes</v>
          </cell>
        </row>
        <row r="8">
          <cell r="B8">
            <v>2104</v>
          </cell>
          <cell r="C8" t="str">
            <v>Actual</v>
          </cell>
          <cell r="D8">
            <v>31</v>
          </cell>
          <cell r="J8" t="str">
            <v>Prepaid</v>
          </cell>
          <cell r="K8" t="str">
            <v>Prepaid Expenses and Sundry Receivables</v>
          </cell>
        </row>
        <row r="9">
          <cell r="B9">
            <v>2105</v>
          </cell>
          <cell r="C9" t="str">
            <v>Forecast</v>
          </cell>
          <cell r="D9">
            <v>30</v>
          </cell>
          <cell r="J9" t="str">
            <v>CurrAssets</v>
          </cell>
          <cell r="K9" t="str">
            <v>Total Current Assets</v>
          </cell>
        </row>
        <row r="10">
          <cell r="B10">
            <v>2106</v>
          </cell>
          <cell r="C10" t="str">
            <v>Forecast</v>
          </cell>
          <cell r="D10">
            <v>31</v>
          </cell>
          <cell r="J10" t="str">
            <v>BK1</v>
          </cell>
          <cell r="K10"/>
        </row>
        <row r="11">
          <cell r="B11">
            <v>2107</v>
          </cell>
          <cell r="C11" t="str">
            <v>Forecast</v>
          </cell>
          <cell r="D11">
            <v>31</v>
          </cell>
          <cell r="J11" t="str">
            <v>FA</v>
          </cell>
          <cell r="K11" t="str">
            <v>Fixed Assets at Cost</v>
          </cell>
        </row>
        <row r="12">
          <cell r="B12">
            <v>2108</v>
          </cell>
          <cell r="C12" t="str">
            <v>Forecast</v>
          </cell>
          <cell r="D12">
            <v>29</v>
          </cell>
          <cell r="J12" t="str">
            <v>AccDep</v>
          </cell>
          <cell r="K12" t="str">
            <v>Accumulated Depreciation and Amortization</v>
          </cell>
        </row>
        <row r="13">
          <cell r="B13">
            <v>2109</v>
          </cell>
          <cell r="C13" t="str">
            <v>Forecast</v>
          </cell>
          <cell r="D13">
            <v>31</v>
          </cell>
          <cell r="J13" t="str">
            <v>PPA_FA</v>
          </cell>
          <cell r="K13" t="str">
            <v>PPA Fixed Assets</v>
          </cell>
        </row>
        <row r="14">
          <cell r="B14">
            <v>2110</v>
          </cell>
          <cell r="C14" t="str">
            <v>Forecast</v>
          </cell>
          <cell r="D14">
            <v>30</v>
          </cell>
          <cell r="J14" t="str">
            <v>NetFAssets</v>
          </cell>
          <cell r="K14" t="str">
            <v>Net Fixed Assets</v>
          </cell>
        </row>
        <row r="15">
          <cell r="B15">
            <v>2111</v>
          </cell>
          <cell r="C15" t="str">
            <v>Forecast</v>
          </cell>
          <cell r="D15">
            <v>31</v>
          </cell>
          <cell r="J15" t="str">
            <v>BK2</v>
          </cell>
          <cell r="K15"/>
        </row>
        <row r="16">
          <cell r="B16">
            <v>2112</v>
          </cell>
          <cell r="C16" t="str">
            <v>Forecast</v>
          </cell>
          <cell r="D16">
            <v>30</v>
          </cell>
          <cell r="J16" t="str">
            <v>FIT_LA</v>
          </cell>
          <cell r="K16" t="str">
            <v>Future Income Taxes</v>
          </cell>
        </row>
        <row r="17">
          <cell r="J17" t="str">
            <v>PPA_Intan</v>
          </cell>
          <cell r="K17" t="str">
            <v>PPA Intangible Assets</v>
          </cell>
        </row>
        <row r="18">
          <cell r="J18" t="str">
            <v>AR_LT</v>
          </cell>
          <cell r="K18" t="str">
            <v>Account Receivables Long Term</v>
          </cell>
        </row>
        <row r="19">
          <cell r="J19" t="str">
            <v>RecIC</v>
          </cell>
          <cell r="K19" t="str">
            <v>Loans Receivable Intercompany</v>
          </cell>
        </row>
        <row r="20">
          <cell r="J20" t="str">
            <v>Goodwill</v>
          </cell>
          <cell r="K20" t="str">
            <v>Goodwill</v>
          </cell>
        </row>
        <row r="21">
          <cell r="J21" t="str">
            <v>LTA</v>
          </cell>
          <cell r="K21" t="str">
            <v>Long Term Assets</v>
          </cell>
        </row>
        <row r="22">
          <cell r="J22" t="str">
            <v>BK3</v>
          </cell>
          <cell r="K22"/>
        </row>
        <row r="23">
          <cell r="J23" t="str">
            <v>TotAssets</v>
          </cell>
          <cell r="K23" t="str">
            <v>Total Assets</v>
          </cell>
        </row>
        <row r="24">
          <cell r="J24" t="str">
            <v>BK4</v>
          </cell>
          <cell r="K24"/>
        </row>
        <row r="25">
          <cell r="J25" t="str">
            <v>APTrade</v>
          </cell>
          <cell r="K25" t="str">
            <v>Accounts Payable Trade</v>
          </cell>
        </row>
        <row r="26">
          <cell r="J26" t="str">
            <v>AccLiab</v>
          </cell>
          <cell r="K26" t="str">
            <v>Accrued Liabilities</v>
          </cell>
        </row>
        <row r="27">
          <cell r="J27" t="str">
            <v>CD</v>
          </cell>
          <cell r="K27" t="str">
            <v>Customer Deposits</v>
          </cell>
        </row>
        <row r="28">
          <cell r="J28" t="str">
            <v>FIT_CL</v>
          </cell>
          <cell r="K28" t="str">
            <v>Future Income Taxes</v>
          </cell>
        </row>
        <row r="29">
          <cell r="J29" t="str">
            <v>OthPay</v>
          </cell>
          <cell r="K29" t="str">
            <v>Other Payables</v>
          </cell>
        </row>
        <row r="30">
          <cell r="J30" t="str">
            <v>CurrLiab</v>
          </cell>
          <cell r="K30" t="str">
            <v>Current Liabilities</v>
          </cell>
        </row>
        <row r="31">
          <cell r="J31" t="str">
            <v>BK5</v>
          </cell>
          <cell r="K31"/>
        </row>
        <row r="32">
          <cell r="J32" t="str">
            <v>LoanBank</v>
          </cell>
          <cell r="K32" t="str">
            <v>Loan Payable Bank</v>
          </cell>
        </row>
        <row r="33">
          <cell r="J33" t="str">
            <v>FIT_LTL</v>
          </cell>
          <cell r="K33" t="str">
            <v>Future Income Taxes</v>
          </cell>
        </row>
        <row r="34">
          <cell r="J34" t="str">
            <v>OthrLTL</v>
          </cell>
          <cell r="K34" t="str">
            <v>Other Long Term Liabilities</v>
          </cell>
        </row>
        <row r="35">
          <cell r="J35" t="str">
            <v>LTL</v>
          </cell>
          <cell r="K35" t="str">
            <v>Long Term  Liabilities</v>
          </cell>
        </row>
        <row r="36">
          <cell r="J36" t="str">
            <v>BK6</v>
          </cell>
          <cell r="K36"/>
        </row>
        <row r="37">
          <cell r="J37" t="str">
            <v>Cap</v>
          </cell>
          <cell r="K37" t="str">
            <v>Capital</v>
          </cell>
        </row>
        <row r="38">
          <cell r="J38" t="str">
            <v>Cont</v>
          </cell>
          <cell r="K38" t="str">
            <v>Withdrawals/Contributions</v>
          </cell>
        </row>
        <row r="39">
          <cell r="J39" t="str">
            <v>RE</v>
          </cell>
          <cell r="K39" t="str">
            <v xml:space="preserve">Retained Earnings: </v>
          </cell>
        </row>
        <row r="40">
          <cell r="J40" t="str">
            <v>CurrRE</v>
          </cell>
          <cell r="K40" t="str">
            <v>Current YTD Earnings</v>
          </cell>
        </row>
        <row r="41">
          <cell r="J41" t="str">
            <v>Div</v>
          </cell>
          <cell r="K41" t="str">
            <v>Dividends</v>
          </cell>
        </row>
        <row r="42">
          <cell r="J42" t="str">
            <v>CTA</v>
          </cell>
          <cell r="K42" t="str">
            <v>Cummulative Translation Adjustment</v>
          </cell>
        </row>
        <row r="43">
          <cell r="J43" t="str">
            <v>Equity</v>
          </cell>
          <cell r="K43" t="str">
            <v>Equity</v>
          </cell>
        </row>
        <row r="44">
          <cell r="J44" t="str">
            <v>BK7</v>
          </cell>
          <cell r="K44"/>
        </row>
        <row r="45">
          <cell r="J45" t="str">
            <v>TL&amp;E</v>
          </cell>
          <cell r="K45" t="str">
            <v>Total Liabilities and Equity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DC48-08A9-4993-8A08-240460A33253}">
  <dimension ref="A1:AF211"/>
  <sheetViews>
    <sheetView showGridLines="0" tabSelected="1" zoomScale="130" zoomScaleNormal="130" workbookViewId="0">
      <pane xSplit="8" ySplit="5" topLeftCell="I6" activePane="bottomRight" state="frozen"/>
      <selection activeCell="I6" sqref="I6:L6"/>
      <selection pane="topRight" activeCell="I6" sqref="I6:L6"/>
      <selection pane="bottomLeft" activeCell="I6" sqref="I6:L6"/>
      <selection pane="bottomRight" activeCell="I20" sqref="I20"/>
    </sheetView>
  </sheetViews>
  <sheetFormatPr defaultColWidth="9.26953125" defaultRowHeight="10" x14ac:dyDescent="0.35"/>
  <cols>
    <col min="1" max="2" width="1.54296875" style="1" customWidth="1"/>
    <col min="3" max="6" width="9.26953125" style="1"/>
    <col min="7" max="7" width="12.81640625" style="1" customWidth="1"/>
    <col min="8" max="8" width="9.26953125" style="1"/>
    <col min="9" max="16" width="11.1796875" style="1" bestFit="1" customWidth="1"/>
    <col min="17" max="17" width="10.7265625" style="1" bestFit="1" customWidth="1"/>
    <col min="18" max="21" width="11.1796875" style="1" bestFit="1" customWidth="1"/>
    <col min="22" max="22" width="1.54296875" style="1" customWidth="1"/>
    <col min="23" max="24" width="11.1796875" style="1" bestFit="1" customWidth="1"/>
    <col min="25" max="26" width="12.54296875" style="1" bestFit="1" customWidth="1"/>
    <col min="27" max="27" width="12.1796875" style="1" bestFit="1" customWidth="1"/>
    <col min="28" max="29" width="1.54296875" style="1" customWidth="1"/>
    <col min="30" max="16384" width="9.26953125" style="1"/>
  </cols>
  <sheetData>
    <row r="1" spans="2:27" x14ac:dyDescent="0.35">
      <c r="C1" s="1" t="s">
        <v>0</v>
      </c>
    </row>
    <row r="2" spans="2:27" ht="5.15" customHeight="1" x14ac:dyDescent="0.35"/>
    <row r="3" spans="2:27" ht="15" customHeight="1" x14ac:dyDescent="0.35">
      <c r="I3" s="42" t="s">
        <v>156</v>
      </c>
      <c r="J3" s="10"/>
      <c r="K3" s="10">
        <v>2021</v>
      </c>
      <c r="L3" s="10"/>
      <c r="M3" s="15"/>
      <c r="N3" s="17">
        <v>2020</v>
      </c>
      <c r="O3" s="10"/>
      <c r="P3" s="10"/>
      <c r="Q3" s="15"/>
      <c r="R3" s="17">
        <v>2019</v>
      </c>
      <c r="S3" s="10"/>
      <c r="T3" s="10"/>
      <c r="U3" s="15"/>
      <c r="V3" s="7"/>
      <c r="W3" s="15">
        <v>2021</v>
      </c>
      <c r="X3" s="15">
        <v>2020</v>
      </c>
      <c r="Y3" s="16">
        <v>2019</v>
      </c>
      <c r="Z3" s="16">
        <v>2018</v>
      </c>
      <c r="AA3" s="17">
        <v>2017</v>
      </c>
    </row>
    <row r="4" spans="2:27" x14ac:dyDescent="0.35">
      <c r="I4" s="11" t="s">
        <v>160</v>
      </c>
      <c r="J4" s="11">
        <v>4</v>
      </c>
      <c r="K4" s="11">
        <v>3</v>
      </c>
      <c r="L4" s="11">
        <v>2</v>
      </c>
      <c r="M4" s="11">
        <v>1</v>
      </c>
      <c r="N4" s="11">
        <v>4</v>
      </c>
      <c r="O4" s="11">
        <v>3</v>
      </c>
      <c r="P4" s="11">
        <v>2</v>
      </c>
      <c r="Q4" s="11">
        <v>1</v>
      </c>
      <c r="R4" s="11">
        <v>4</v>
      </c>
      <c r="S4" s="11">
        <v>3</v>
      </c>
      <c r="T4" s="11">
        <v>2</v>
      </c>
      <c r="U4" s="11">
        <v>1</v>
      </c>
      <c r="V4" s="7"/>
      <c r="W4" s="7"/>
      <c r="X4" s="7"/>
      <c r="Y4" s="7"/>
      <c r="Z4" s="7"/>
      <c r="AA4" s="7"/>
    </row>
    <row r="5" spans="2:27" x14ac:dyDescent="0.35">
      <c r="I5" s="24">
        <v>44469</v>
      </c>
      <c r="J5" s="24" t="s">
        <v>135</v>
      </c>
      <c r="K5" s="24" t="s">
        <v>132</v>
      </c>
      <c r="L5" s="24">
        <v>44196</v>
      </c>
      <c r="M5" s="24">
        <v>44104</v>
      </c>
      <c r="N5" s="25">
        <v>44012</v>
      </c>
      <c r="O5" s="25">
        <v>43921</v>
      </c>
      <c r="P5" s="25">
        <v>43830</v>
      </c>
      <c r="Q5" s="25">
        <v>43738</v>
      </c>
      <c r="R5" s="25">
        <v>43646</v>
      </c>
      <c r="S5" s="25">
        <v>43555</v>
      </c>
      <c r="T5" s="25">
        <v>43465</v>
      </c>
      <c r="U5" s="25">
        <v>43373</v>
      </c>
      <c r="V5" s="7"/>
      <c r="W5" s="24">
        <v>44377</v>
      </c>
      <c r="X5" s="24">
        <v>44012</v>
      </c>
      <c r="Y5" s="25">
        <v>43646</v>
      </c>
      <c r="Z5" s="25">
        <v>43281</v>
      </c>
      <c r="AA5" s="26">
        <v>42916</v>
      </c>
    </row>
    <row r="6" spans="2:27" ht="5.15" customHeight="1" x14ac:dyDescent="0.35"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2:27" ht="11.25" customHeight="1" x14ac:dyDescent="0.35">
      <c r="C7" s="2" t="s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5.15" customHeight="1" x14ac:dyDescent="0.35"/>
    <row r="9" spans="2:27" ht="11.25" customHeight="1" x14ac:dyDescent="0.35">
      <c r="C9" s="1" t="s">
        <v>2</v>
      </c>
    </row>
    <row r="10" spans="2:27" ht="5.15" customHeight="1" x14ac:dyDescent="0.35"/>
    <row r="11" spans="2:27" ht="5.15" customHeight="1" x14ac:dyDescent="0.35">
      <c r="B11" s="43"/>
    </row>
    <row r="12" spans="2:27" ht="10.5" x14ac:dyDescent="0.35">
      <c r="B12" s="43"/>
      <c r="C12" s="4" t="s">
        <v>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27" x14ac:dyDescent="0.35">
      <c r="B13" s="43"/>
      <c r="C13" s="5" t="s">
        <v>4</v>
      </c>
      <c r="I13" s="4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x14ac:dyDescent="0.35">
      <c r="B14" s="43"/>
      <c r="C14" s="6" t="s">
        <v>5</v>
      </c>
      <c r="I14" s="45">
        <v>10362</v>
      </c>
      <c r="J14" s="18">
        <v>14912</v>
      </c>
      <c r="K14" s="18">
        <v>48847</v>
      </c>
      <c r="L14" s="18">
        <v>63389</v>
      </c>
      <c r="M14" s="18">
        <v>45007</v>
      </c>
      <c r="N14" s="18">
        <v>74058</v>
      </c>
      <c r="O14" s="18">
        <v>90600</v>
      </c>
      <c r="P14" s="18">
        <v>40686</v>
      </c>
      <c r="Q14" s="18">
        <v>39392</v>
      </c>
      <c r="R14" s="18">
        <v>64594</v>
      </c>
      <c r="S14" s="18">
        <v>62592</v>
      </c>
      <c r="T14" s="18">
        <v>66098</v>
      </c>
      <c r="U14" s="18">
        <v>29557</v>
      </c>
      <c r="V14" s="27"/>
      <c r="W14" s="18">
        <v>14912</v>
      </c>
      <c r="X14" s="18">
        <v>74058</v>
      </c>
      <c r="Y14" s="18">
        <v>64594</v>
      </c>
      <c r="Z14" s="18">
        <v>36785</v>
      </c>
      <c r="AA14" s="18">
        <v>45975</v>
      </c>
    </row>
    <row r="15" spans="2:27" x14ac:dyDescent="0.35">
      <c r="B15" s="43"/>
      <c r="C15" s="6" t="s">
        <v>6</v>
      </c>
      <c r="I15" s="46">
        <v>52843</v>
      </c>
      <c r="J15" s="21">
        <v>76653</v>
      </c>
      <c r="K15" s="21">
        <v>51689</v>
      </c>
      <c r="L15" s="21">
        <v>53917</v>
      </c>
      <c r="M15" s="21">
        <v>76118</v>
      </c>
      <c r="N15" s="21">
        <v>44958</v>
      </c>
      <c r="O15" s="21">
        <v>63963</v>
      </c>
      <c r="P15" s="21">
        <v>75680</v>
      </c>
      <c r="Q15" s="21">
        <v>99462</v>
      </c>
      <c r="R15" s="21">
        <v>101828</v>
      </c>
      <c r="S15" s="21">
        <v>110373</v>
      </c>
      <c r="T15" s="21">
        <v>74510</v>
      </c>
      <c r="U15" s="21">
        <v>111137</v>
      </c>
      <c r="V15" s="28"/>
      <c r="W15" s="21">
        <v>76653</v>
      </c>
      <c r="X15" s="21">
        <v>44958</v>
      </c>
      <c r="Y15" s="21">
        <v>101828</v>
      </c>
      <c r="Z15" s="21">
        <v>120786</v>
      </c>
      <c r="AA15" s="21">
        <v>167436</v>
      </c>
    </row>
    <row r="16" spans="2:27" x14ac:dyDescent="0.35">
      <c r="B16" s="43"/>
      <c r="C16" s="6" t="s">
        <v>7</v>
      </c>
      <c r="I16" s="46">
        <v>100854</v>
      </c>
      <c r="J16" s="21">
        <v>82170</v>
      </c>
      <c r="K16" s="21">
        <v>75911</v>
      </c>
      <c r="L16" s="21">
        <v>68226</v>
      </c>
      <c r="M16" s="21">
        <v>75184</v>
      </c>
      <c r="N16" s="21">
        <v>71364</v>
      </c>
      <c r="O16" s="21">
        <v>77849</v>
      </c>
      <c r="P16" s="21">
        <v>76736</v>
      </c>
      <c r="Q16" s="21">
        <v>99877</v>
      </c>
      <c r="R16" s="21">
        <v>79146</v>
      </c>
      <c r="S16" s="21">
        <v>96058</v>
      </c>
      <c r="T16" s="21">
        <v>112298</v>
      </c>
      <c r="U16" s="21">
        <v>109846</v>
      </c>
      <c r="V16" s="28"/>
      <c r="W16" s="21">
        <v>82170</v>
      </c>
      <c r="X16" s="21">
        <v>71364</v>
      </c>
      <c r="Y16" s="21">
        <v>79146</v>
      </c>
      <c r="Z16" s="21">
        <v>90767</v>
      </c>
      <c r="AA16" s="21">
        <v>92324</v>
      </c>
    </row>
    <row r="17" spans="2:27" x14ac:dyDescent="0.35">
      <c r="B17" s="43"/>
      <c r="C17" s="6" t="s">
        <v>8</v>
      </c>
      <c r="I17" s="46">
        <v>36846</v>
      </c>
      <c r="J17" s="21">
        <v>34472</v>
      </c>
      <c r="K17" s="21">
        <v>28410</v>
      </c>
      <c r="L17" s="21">
        <v>27362</v>
      </c>
      <c r="M17" s="21">
        <v>19020</v>
      </c>
      <c r="N17" s="21">
        <v>30748</v>
      </c>
      <c r="O17" s="21">
        <v>19500</v>
      </c>
      <c r="P17" s="21">
        <v>15045</v>
      </c>
      <c r="Q17" s="21">
        <v>15418</v>
      </c>
      <c r="R17" s="21">
        <v>13592</v>
      </c>
      <c r="S17" s="21">
        <v>15768</v>
      </c>
      <c r="T17" s="21">
        <v>12722</v>
      </c>
      <c r="U17" s="21">
        <v>15478</v>
      </c>
      <c r="V17" s="28"/>
      <c r="W17" s="21">
        <v>34472</v>
      </c>
      <c r="X17" s="21">
        <v>30748</v>
      </c>
      <c r="Y17" s="21">
        <v>13592</v>
      </c>
      <c r="Z17" s="21">
        <v>18140</v>
      </c>
      <c r="AA17" s="21">
        <v>16192</v>
      </c>
    </row>
    <row r="18" spans="2:27" x14ac:dyDescent="0.35">
      <c r="B18" s="43"/>
      <c r="C18" s="6" t="s">
        <v>9</v>
      </c>
      <c r="I18" s="46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9132</v>
      </c>
      <c r="V18" s="28"/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2:27" x14ac:dyDescent="0.35">
      <c r="B19" s="43"/>
      <c r="C19" s="1" t="s">
        <v>10</v>
      </c>
      <c r="I19" s="47">
        <f>SUM(I14:I18)</f>
        <v>200905</v>
      </c>
      <c r="J19" s="20">
        <v>208207</v>
      </c>
      <c r="K19" s="20">
        <v>204857</v>
      </c>
      <c r="L19" s="20">
        <v>212894</v>
      </c>
      <c r="M19" s="20">
        <v>215329</v>
      </c>
      <c r="N19" s="20">
        <v>221128</v>
      </c>
      <c r="O19" s="20">
        <v>251912</v>
      </c>
      <c r="P19" s="20">
        <v>208147</v>
      </c>
      <c r="Q19" s="20">
        <v>254149</v>
      </c>
      <c r="R19" s="20">
        <v>259160</v>
      </c>
      <c r="S19" s="20">
        <v>284791</v>
      </c>
      <c r="T19" s="20">
        <v>265628</v>
      </c>
      <c r="U19" s="20">
        <v>275150</v>
      </c>
      <c r="V19" s="27"/>
      <c r="W19" s="20">
        <v>208207</v>
      </c>
      <c r="X19" s="20">
        <v>221128</v>
      </c>
      <c r="Y19" s="20">
        <v>259160</v>
      </c>
      <c r="Z19" s="20">
        <v>266478</v>
      </c>
      <c r="AA19" s="20">
        <v>321927</v>
      </c>
    </row>
    <row r="20" spans="2:27" x14ac:dyDescent="0.35">
      <c r="B20" s="43"/>
      <c r="C20" s="6" t="s">
        <v>11</v>
      </c>
      <c r="I20" s="46">
        <v>328869</v>
      </c>
      <c r="J20" s="21">
        <v>334775</v>
      </c>
      <c r="K20" s="21">
        <v>331746</v>
      </c>
      <c r="L20" s="21">
        <v>337017</v>
      </c>
      <c r="M20" s="21">
        <v>338800</v>
      </c>
      <c r="N20" s="21">
        <v>343135</v>
      </c>
      <c r="O20" s="21">
        <v>344482</v>
      </c>
      <c r="P20" s="21">
        <v>343812</v>
      </c>
      <c r="Q20" s="21">
        <v>338486</v>
      </c>
      <c r="R20" s="21">
        <v>327116</v>
      </c>
      <c r="S20" s="21">
        <v>297573</v>
      </c>
      <c r="T20" s="21">
        <v>283563</v>
      </c>
      <c r="U20" s="21">
        <v>276042</v>
      </c>
      <c r="V20" s="28"/>
      <c r="W20" s="21">
        <v>334775</v>
      </c>
      <c r="X20" s="21">
        <v>343135</v>
      </c>
      <c r="Y20" s="21">
        <v>327116</v>
      </c>
      <c r="Z20" s="21">
        <v>276796</v>
      </c>
      <c r="AA20" s="21">
        <v>242864</v>
      </c>
    </row>
    <row r="21" spans="2:27" x14ac:dyDescent="0.35">
      <c r="B21" s="43"/>
      <c r="C21" s="6" t="s">
        <v>12</v>
      </c>
      <c r="I21" s="46">
        <v>150008</v>
      </c>
      <c r="J21" s="21">
        <v>153628</v>
      </c>
      <c r="K21" s="21">
        <v>153603</v>
      </c>
      <c r="L21" s="21">
        <v>156900</v>
      </c>
      <c r="M21" s="21">
        <v>154754</v>
      </c>
      <c r="N21" s="21">
        <v>155745</v>
      </c>
      <c r="O21" s="21">
        <v>159392</v>
      </c>
      <c r="P21" s="21">
        <v>158019</v>
      </c>
      <c r="Q21" s="21">
        <v>160274</v>
      </c>
      <c r="R21" s="21">
        <v>0</v>
      </c>
      <c r="S21" s="21">
        <v>0</v>
      </c>
      <c r="T21" s="21">
        <v>0</v>
      </c>
      <c r="U21" s="21">
        <v>0</v>
      </c>
      <c r="V21" s="28"/>
      <c r="W21" s="21">
        <v>153628</v>
      </c>
      <c r="X21" s="21">
        <v>155745</v>
      </c>
      <c r="Y21" s="21">
        <v>0</v>
      </c>
      <c r="Z21" s="21">
        <v>0</v>
      </c>
      <c r="AA21" s="21">
        <v>0</v>
      </c>
    </row>
    <row r="22" spans="2:27" x14ac:dyDescent="0.35">
      <c r="B22" s="43"/>
      <c r="C22" s="6" t="s">
        <v>13</v>
      </c>
      <c r="I22" s="46">
        <v>73535</v>
      </c>
      <c r="J22" s="21">
        <v>73346</v>
      </c>
      <c r="K22" s="21">
        <v>73280</v>
      </c>
      <c r="L22" s="21">
        <v>73169</v>
      </c>
      <c r="M22" s="21">
        <v>74726</v>
      </c>
      <c r="N22" s="21">
        <v>75701</v>
      </c>
      <c r="O22" s="21">
        <v>72076</v>
      </c>
      <c r="P22" s="21">
        <v>69947</v>
      </c>
      <c r="Q22" s="21">
        <v>68117</v>
      </c>
      <c r="R22" s="21">
        <v>66683</v>
      </c>
      <c r="S22" s="21">
        <v>66090</v>
      </c>
      <c r="T22" s="21">
        <v>66475</v>
      </c>
      <c r="U22" s="21">
        <v>62931</v>
      </c>
      <c r="V22" s="28"/>
      <c r="W22" s="21">
        <v>73346</v>
      </c>
      <c r="X22" s="21">
        <v>75701</v>
      </c>
      <c r="Y22" s="21">
        <v>66683</v>
      </c>
      <c r="Z22" s="21">
        <v>59009</v>
      </c>
      <c r="AA22" s="21">
        <v>48737</v>
      </c>
    </row>
    <row r="23" spans="2:27" x14ac:dyDescent="0.35">
      <c r="B23" s="43"/>
      <c r="C23" s="6" t="s">
        <v>14</v>
      </c>
      <c r="I23" s="46">
        <v>7790</v>
      </c>
      <c r="J23" s="21">
        <v>5237</v>
      </c>
      <c r="K23" s="21">
        <v>0</v>
      </c>
      <c r="L23" s="21">
        <v>0</v>
      </c>
      <c r="M23" s="21">
        <v>1223</v>
      </c>
      <c r="N23" s="21">
        <v>1785</v>
      </c>
      <c r="O23" s="21">
        <v>3101</v>
      </c>
      <c r="P23" s="21">
        <v>1742</v>
      </c>
      <c r="Q23" s="21">
        <v>1949</v>
      </c>
      <c r="R23" s="21">
        <v>1161</v>
      </c>
      <c r="S23" s="21">
        <v>2742</v>
      </c>
      <c r="T23" s="21">
        <v>2326</v>
      </c>
      <c r="U23" s="21">
        <v>2351</v>
      </c>
      <c r="V23" s="28"/>
      <c r="W23" s="21">
        <v>5237</v>
      </c>
      <c r="X23" s="21">
        <v>1785</v>
      </c>
      <c r="Y23" s="21">
        <v>1161</v>
      </c>
      <c r="Z23" s="21">
        <v>811</v>
      </c>
      <c r="AA23" s="21">
        <v>926</v>
      </c>
    </row>
    <row r="24" spans="2:27" x14ac:dyDescent="0.35">
      <c r="B24" s="43"/>
      <c r="C24" s="6" t="s">
        <v>15</v>
      </c>
      <c r="I24" s="46">
        <v>45803</v>
      </c>
      <c r="J24" s="21">
        <v>47412</v>
      </c>
      <c r="K24" s="21">
        <v>49395</v>
      </c>
      <c r="L24" s="21">
        <v>50097</v>
      </c>
      <c r="M24" s="21">
        <v>50591</v>
      </c>
      <c r="N24" s="21">
        <v>48396</v>
      </c>
      <c r="O24" s="21">
        <v>52172</v>
      </c>
      <c r="P24" s="21">
        <v>51184</v>
      </c>
      <c r="Q24" s="21">
        <v>46270</v>
      </c>
      <c r="R24" s="21">
        <v>46635</v>
      </c>
      <c r="S24" s="21">
        <v>48277</v>
      </c>
      <c r="T24" s="21">
        <v>46180</v>
      </c>
      <c r="U24" s="21">
        <v>46598</v>
      </c>
      <c r="V24" s="28"/>
      <c r="W24" s="21">
        <v>47412</v>
      </c>
      <c r="X24" s="21">
        <v>48396</v>
      </c>
      <c r="Y24" s="21">
        <v>46635</v>
      </c>
      <c r="Z24" s="21">
        <v>45267</v>
      </c>
      <c r="AA24" s="21">
        <v>45743</v>
      </c>
    </row>
    <row r="25" spans="2:27" x14ac:dyDescent="0.35">
      <c r="B25" s="43"/>
      <c r="C25" s="6" t="s">
        <v>16</v>
      </c>
      <c r="I25" s="46">
        <v>4914</v>
      </c>
      <c r="J25" s="21">
        <v>10053</v>
      </c>
      <c r="K25" s="21">
        <v>9013</v>
      </c>
      <c r="L25" s="21">
        <v>8442</v>
      </c>
      <c r="M25" s="21">
        <v>814</v>
      </c>
      <c r="N25" s="21">
        <v>0</v>
      </c>
      <c r="O25" s="21">
        <v>22</v>
      </c>
      <c r="P25" s="21">
        <v>4797</v>
      </c>
      <c r="Q25" s="21">
        <v>2059</v>
      </c>
      <c r="R25" s="21">
        <v>2850</v>
      </c>
      <c r="S25" s="21">
        <v>2276</v>
      </c>
      <c r="T25" s="21">
        <v>1604</v>
      </c>
      <c r="U25" s="21">
        <v>6763</v>
      </c>
      <c r="V25" s="28"/>
      <c r="W25" s="21">
        <v>10053</v>
      </c>
      <c r="X25" s="21">
        <v>0</v>
      </c>
      <c r="Y25" s="21">
        <v>2850</v>
      </c>
      <c r="Z25" s="21">
        <v>3506</v>
      </c>
      <c r="AA25" s="21">
        <v>10281</v>
      </c>
    </row>
    <row r="26" spans="2:27" x14ac:dyDescent="0.35">
      <c r="B26" s="43"/>
      <c r="C26" s="6" t="s">
        <v>17</v>
      </c>
      <c r="I26" s="46">
        <v>18944</v>
      </c>
      <c r="J26" s="21">
        <v>18944</v>
      </c>
      <c r="K26" s="21">
        <v>18944</v>
      </c>
      <c r="L26" s="21">
        <v>18944</v>
      </c>
      <c r="M26" s="21">
        <v>18944</v>
      </c>
      <c r="N26" s="21">
        <v>18944</v>
      </c>
      <c r="O26" s="21">
        <v>18944</v>
      </c>
      <c r="P26" s="21">
        <v>18944</v>
      </c>
      <c r="Q26" s="21">
        <v>18944</v>
      </c>
      <c r="R26" s="21">
        <v>18944</v>
      </c>
      <c r="S26" s="21">
        <v>18944</v>
      </c>
      <c r="T26" s="21">
        <v>18944</v>
      </c>
      <c r="U26" s="21">
        <v>18944</v>
      </c>
      <c r="V26" s="28"/>
      <c r="W26" s="21">
        <v>18944</v>
      </c>
      <c r="X26" s="21">
        <v>18944</v>
      </c>
      <c r="Y26" s="21">
        <v>18944</v>
      </c>
      <c r="Z26" s="21">
        <v>18944</v>
      </c>
      <c r="AA26" s="21">
        <v>18944</v>
      </c>
    </row>
    <row r="27" spans="2:27" x14ac:dyDescent="0.35">
      <c r="B27" s="43"/>
      <c r="C27" s="6" t="s">
        <v>18</v>
      </c>
      <c r="I27" s="46">
        <v>0</v>
      </c>
      <c r="J27" s="21">
        <v>0</v>
      </c>
      <c r="K27" s="21">
        <v>0</v>
      </c>
      <c r="L27" s="21">
        <v>1419</v>
      </c>
      <c r="M27" s="21">
        <v>1660</v>
      </c>
      <c r="N27" s="21">
        <v>1901</v>
      </c>
      <c r="O27" s="21">
        <v>1669</v>
      </c>
      <c r="P27" s="21">
        <v>1801</v>
      </c>
      <c r="Q27" s="21">
        <v>1933</v>
      </c>
      <c r="R27" s="21">
        <v>2065</v>
      </c>
      <c r="S27" s="21">
        <v>2197</v>
      </c>
      <c r="T27" s="21">
        <v>2328</v>
      </c>
      <c r="U27" s="21">
        <v>2548</v>
      </c>
      <c r="V27" s="28"/>
      <c r="W27" s="21">
        <v>0</v>
      </c>
      <c r="X27" s="21">
        <v>1901</v>
      </c>
      <c r="Y27" s="21">
        <v>2065</v>
      </c>
      <c r="Z27" s="21">
        <v>2592</v>
      </c>
      <c r="AA27" s="21">
        <v>3067</v>
      </c>
    </row>
    <row r="28" spans="2:27" x14ac:dyDescent="0.35">
      <c r="B28" s="43"/>
      <c r="C28" s="6" t="s">
        <v>19</v>
      </c>
      <c r="I28" s="46">
        <f>4432+580</f>
        <v>5012</v>
      </c>
      <c r="J28" s="21">
        <v>4027</v>
      </c>
      <c r="K28" s="21">
        <v>6106</v>
      </c>
      <c r="L28" s="21">
        <v>4256</v>
      </c>
      <c r="M28" s="21">
        <v>4134</v>
      </c>
      <c r="N28" s="21">
        <v>4400</v>
      </c>
      <c r="O28" s="21">
        <v>3747</v>
      </c>
      <c r="P28" s="21">
        <v>4855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8"/>
      <c r="W28" s="21">
        <v>4027</v>
      </c>
      <c r="X28" s="21">
        <v>4400</v>
      </c>
      <c r="Y28" s="21">
        <v>0</v>
      </c>
      <c r="Z28" s="21">
        <v>0</v>
      </c>
      <c r="AA28" s="21">
        <v>0</v>
      </c>
    </row>
    <row r="29" spans="2:27" x14ac:dyDescent="0.35">
      <c r="B29" s="43"/>
      <c r="C29" s="1" t="s">
        <v>20</v>
      </c>
      <c r="I29" s="47">
        <f>SUM(I20:I28)</f>
        <v>634875</v>
      </c>
      <c r="J29" s="20">
        <v>647422</v>
      </c>
      <c r="K29" s="20">
        <v>642087</v>
      </c>
      <c r="L29" s="20">
        <v>650244</v>
      </c>
      <c r="M29" s="20">
        <v>645646</v>
      </c>
      <c r="N29" s="20">
        <v>650007</v>
      </c>
      <c r="O29" s="20">
        <v>655605</v>
      </c>
      <c r="P29" s="20">
        <v>655101</v>
      </c>
      <c r="Q29" s="20">
        <v>638032</v>
      </c>
      <c r="R29" s="20">
        <v>465454</v>
      </c>
      <c r="S29" s="20">
        <v>438099</v>
      </c>
      <c r="T29" s="20">
        <v>421420</v>
      </c>
      <c r="U29" s="20">
        <v>416177</v>
      </c>
      <c r="V29" s="27"/>
      <c r="W29" s="20">
        <v>647422</v>
      </c>
      <c r="X29" s="20">
        <v>650007</v>
      </c>
      <c r="Y29" s="20">
        <v>465454</v>
      </c>
      <c r="Z29" s="20">
        <v>406925</v>
      </c>
      <c r="AA29" s="20">
        <v>370562</v>
      </c>
    </row>
    <row r="30" spans="2:27" ht="10.5" x14ac:dyDescent="0.35">
      <c r="B30" s="43"/>
      <c r="C30" s="4" t="s">
        <v>21</v>
      </c>
      <c r="I30" s="48">
        <f>I29+I19</f>
        <v>835780</v>
      </c>
      <c r="J30" s="22">
        <v>855629</v>
      </c>
      <c r="K30" s="22">
        <v>846944</v>
      </c>
      <c r="L30" s="22">
        <v>863138</v>
      </c>
      <c r="M30" s="22">
        <v>860975</v>
      </c>
      <c r="N30" s="22">
        <v>871135</v>
      </c>
      <c r="O30" s="22">
        <v>907517</v>
      </c>
      <c r="P30" s="22">
        <v>863248</v>
      </c>
      <c r="Q30" s="22">
        <v>892181</v>
      </c>
      <c r="R30" s="22">
        <v>724614</v>
      </c>
      <c r="S30" s="22">
        <v>722890</v>
      </c>
      <c r="T30" s="22">
        <v>687048</v>
      </c>
      <c r="U30" s="22">
        <v>691327</v>
      </c>
      <c r="V30" s="27"/>
      <c r="W30" s="22">
        <v>855629</v>
      </c>
      <c r="X30" s="22">
        <v>871135</v>
      </c>
      <c r="Y30" s="22">
        <v>724614</v>
      </c>
      <c r="Z30" s="22">
        <v>673403</v>
      </c>
      <c r="AA30" s="22">
        <v>692489</v>
      </c>
    </row>
    <row r="31" spans="2:27" x14ac:dyDescent="0.35">
      <c r="B31" s="43"/>
      <c r="I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2:27" ht="10.5" x14ac:dyDescent="0.35">
      <c r="B32" s="43"/>
      <c r="C32" s="4" t="s">
        <v>22</v>
      </c>
      <c r="I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27" x14ac:dyDescent="0.35">
      <c r="B33" s="43"/>
      <c r="C33" s="5" t="s">
        <v>23</v>
      </c>
      <c r="I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2:27" x14ac:dyDescent="0.35">
      <c r="B34" s="43"/>
      <c r="C34" s="6" t="s">
        <v>24</v>
      </c>
      <c r="I34" s="45">
        <v>89300</v>
      </c>
      <c r="J34" s="18">
        <v>118723</v>
      </c>
      <c r="K34" s="18">
        <v>101007</v>
      </c>
      <c r="L34" s="18">
        <v>89575</v>
      </c>
      <c r="M34" s="18">
        <v>109440</v>
      </c>
      <c r="N34" s="18">
        <v>56285</v>
      </c>
      <c r="O34" s="18">
        <v>110694</v>
      </c>
      <c r="P34" s="18">
        <v>97116</v>
      </c>
      <c r="Q34" s="18">
        <v>128178</v>
      </c>
      <c r="R34" s="18">
        <v>125610</v>
      </c>
      <c r="S34" s="18">
        <v>123192</v>
      </c>
      <c r="T34" s="18">
        <v>108366</v>
      </c>
      <c r="U34" s="18">
        <v>117577</v>
      </c>
      <c r="V34" s="27"/>
      <c r="W34" s="18">
        <v>118723</v>
      </c>
      <c r="X34" s="18">
        <v>56285</v>
      </c>
      <c r="Y34" s="18">
        <v>125610</v>
      </c>
      <c r="Z34" s="18">
        <v>106685</v>
      </c>
      <c r="AA34" s="18">
        <v>87872</v>
      </c>
    </row>
    <row r="35" spans="2:27" x14ac:dyDescent="0.35">
      <c r="B35" s="43"/>
      <c r="C35" s="6" t="s">
        <v>25</v>
      </c>
      <c r="I35" s="46">
        <v>67256</v>
      </c>
      <c r="J35" s="21">
        <v>71339</v>
      </c>
      <c r="K35" s="21">
        <v>70949</v>
      </c>
      <c r="L35" s="21">
        <v>74587</v>
      </c>
      <c r="M35" s="21">
        <v>73512</v>
      </c>
      <c r="N35" s="21">
        <v>67915</v>
      </c>
      <c r="O35" s="21">
        <v>66030</v>
      </c>
      <c r="P35" s="21">
        <v>56278</v>
      </c>
      <c r="Q35" s="21">
        <v>68845</v>
      </c>
      <c r="R35" s="21">
        <v>65442</v>
      </c>
      <c r="S35" s="21">
        <v>84336</v>
      </c>
      <c r="T35" s="21">
        <v>81342</v>
      </c>
      <c r="U35" s="21">
        <v>81332</v>
      </c>
      <c r="V35" s="28"/>
      <c r="W35" s="21">
        <v>71339</v>
      </c>
      <c r="X35" s="21">
        <v>67915</v>
      </c>
      <c r="Y35" s="21">
        <v>65442</v>
      </c>
      <c r="Z35" s="21">
        <v>90245</v>
      </c>
      <c r="AA35" s="21">
        <v>55864</v>
      </c>
    </row>
    <row r="36" spans="2:27" x14ac:dyDescent="0.35">
      <c r="B36" s="43"/>
      <c r="C36" s="6" t="s">
        <v>26</v>
      </c>
      <c r="I36" s="46">
        <v>17890</v>
      </c>
      <c r="J36" s="21">
        <v>16063</v>
      </c>
      <c r="K36" s="21">
        <v>17257</v>
      </c>
      <c r="L36" s="21">
        <v>15803</v>
      </c>
      <c r="M36" s="21">
        <v>15760</v>
      </c>
      <c r="N36" s="21">
        <v>14539</v>
      </c>
      <c r="O36" s="21">
        <v>10866</v>
      </c>
      <c r="P36" s="21">
        <v>15076</v>
      </c>
      <c r="Q36" s="21">
        <v>12779</v>
      </c>
      <c r="R36" s="21">
        <v>13019</v>
      </c>
      <c r="S36" s="21">
        <v>9954</v>
      </c>
      <c r="T36" s="21">
        <v>11384</v>
      </c>
      <c r="U36" s="21">
        <v>17963</v>
      </c>
      <c r="V36" s="28"/>
      <c r="W36" s="21">
        <v>16063</v>
      </c>
      <c r="X36" s="21">
        <v>14539</v>
      </c>
      <c r="Y36" s="21">
        <v>13019</v>
      </c>
      <c r="Z36" s="21">
        <v>17698</v>
      </c>
      <c r="AA36" s="21">
        <v>19006</v>
      </c>
    </row>
    <row r="37" spans="2:27" x14ac:dyDescent="0.35">
      <c r="B37" s="43"/>
      <c r="C37" s="6" t="s">
        <v>27</v>
      </c>
      <c r="I37" s="46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3762</v>
      </c>
      <c r="V37" s="28"/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2:27" x14ac:dyDescent="0.35">
      <c r="B38" s="43"/>
      <c r="C38" s="6" t="s">
        <v>28</v>
      </c>
      <c r="I38" s="46">
        <v>0</v>
      </c>
      <c r="J38" s="21">
        <v>0</v>
      </c>
      <c r="K38" s="21">
        <v>0</v>
      </c>
      <c r="L38" s="21">
        <v>7846</v>
      </c>
      <c r="M38" s="21">
        <v>13780</v>
      </c>
      <c r="N38" s="21">
        <v>379200</v>
      </c>
      <c r="O38" s="21">
        <v>8877</v>
      </c>
      <c r="P38" s="21">
        <v>7141</v>
      </c>
      <c r="Q38" s="21">
        <v>1284</v>
      </c>
      <c r="R38" s="21">
        <v>0</v>
      </c>
      <c r="S38" s="21">
        <v>0</v>
      </c>
      <c r="T38" s="21">
        <v>0</v>
      </c>
      <c r="U38" s="21">
        <v>0</v>
      </c>
      <c r="V38" s="28"/>
      <c r="W38" s="21">
        <v>0</v>
      </c>
      <c r="X38" s="21">
        <v>379200</v>
      </c>
      <c r="Y38" s="21">
        <v>0</v>
      </c>
      <c r="Z38" s="21">
        <v>0</v>
      </c>
      <c r="AA38" s="21">
        <v>0</v>
      </c>
    </row>
    <row r="39" spans="2:27" x14ac:dyDescent="0.35">
      <c r="B39" s="43"/>
      <c r="C39" s="6" t="s">
        <v>29</v>
      </c>
      <c r="I39" s="46">
        <v>10370</v>
      </c>
      <c r="J39" s="21">
        <v>10351</v>
      </c>
      <c r="K39" s="21">
        <v>9636</v>
      </c>
      <c r="L39" s="21">
        <v>9525</v>
      </c>
      <c r="M39" s="21">
        <v>8672</v>
      </c>
      <c r="N39" s="21">
        <v>8926</v>
      </c>
      <c r="O39" s="21">
        <v>13123</v>
      </c>
      <c r="P39" s="21">
        <v>8165</v>
      </c>
      <c r="Q39" s="21">
        <v>7762</v>
      </c>
      <c r="R39" s="21">
        <v>0</v>
      </c>
      <c r="S39" s="21">
        <v>0</v>
      </c>
      <c r="T39" s="21">
        <v>0</v>
      </c>
      <c r="U39" s="21">
        <v>0</v>
      </c>
      <c r="V39" s="28"/>
      <c r="W39" s="21">
        <v>10351</v>
      </c>
      <c r="X39" s="21">
        <v>8926</v>
      </c>
      <c r="Y39" s="21">
        <v>0</v>
      </c>
      <c r="Z39" s="21">
        <v>0</v>
      </c>
      <c r="AA39" s="21">
        <v>0</v>
      </c>
    </row>
    <row r="40" spans="2:27" x14ac:dyDescent="0.35">
      <c r="B40" s="43"/>
      <c r="C40" s="1" t="s">
        <v>30</v>
      </c>
      <c r="I40" s="47">
        <f>SUM(I34:I39)</f>
        <v>184816</v>
      </c>
      <c r="J40" s="20">
        <v>216476</v>
      </c>
      <c r="K40" s="20">
        <v>198849</v>
      </c>
      <c r="L40" s="20">
        <v>197336</v>
      </c>
      <c r="M40" s="20">
        <v>221164</v>
      </c>
      <c r="N40" s="20">
        <v>526865</v>
      </c>
      <c r="O40" s="20">
        <v>209590</v>
      </c>
      <c r="P40" s="20">
        <v>183776</v>
      </c>
      <c r="Q40" s="20">
        <v>218848</v>
      </c>
      <c r="R40" s="20">
        <v>204071</v>
      </c>
      <c r="S40" s="20">
        <v>217482</v>
      </c>
      <c r="T40" s="20">
        <v>201092</v>
      </c>
      <c r="U40" s="20">
        <v>220634</v>
      </c>
      <c r="V40" s="27"/>
      <c r="W40" s="20">
        <v>216476</v>
      </c>
      <c r="X40" s="20">
        <v>526865</v>
      </c>
      <c r="Y40" s="20">
        <v>204071</v>
      </c>
      <c r="Z40" s="20">
        <v>214628</v>
      </c>
      <c r="AA40" s="20">
        <v>162742</v>
      </c>
    </row>
    <row r="41" spans="2:27" x14ac:dyDescent="0.35">
      <c r="B41" s="43"/>
      <c r="C41" s="6" t="s">
        <v>31</v>
      </c>
      <c r="I41" s="46">
        <v>336837</v>
      </c>
      <c r="J41" s="21">
        <v>280000</v>
      </c>
      <c r="K41" s="21">
        <v>285000</v>
      </c>
      <c r="L41" s="21">
        <v>275531</v>
      </c>
      <c r="M41" s="21">
        <v>280474</v>
      </c>
      <c r="N41" s="21">
        <v>0</v>
      </c>
      <c r="O41" s="21">
        <v>315121</v>
      </c>
      <c r="P41" s="21">
        <v>285165</v>
      </c>
      <c r="Q41" s="21">
        <v>290426</v>
      </c>
      <c r="R41" s="21">
        <v>296632</v>
      </c>
      <c r="S41" s="21">
        <v>296516</v>
      </c>
      <c r="T41" s="21">
        <v>296427</v>
      </c>
      <c r="U41" s="21">
        <v>296702</v>
      </c>
      <c r="V41" s="28"/>
      <c r="W41" s="21">
        <v>280000</v>
      </c>
      <c r="X41" s="21">
        <v>0</v>
      </c>
      <c r="Y41" s="21">
        <v>296632</v>
      </c>
      <c r="Z41" s="21">
        <v>296423</v>
      </c>
      <c r="AA41" s="21">
        <v>333830</v>
      </c>
    </row>
    <row r="42" spans="2:27" x14ac:dyDescent="0.35">
      <c r="B42" s="43"/>
      <c r="C42" s="6" t="s">
        <v>32</v>
      </c>
      <c r="I42" s="46">
        <v>153747</v>
      </c>
      <c r="J42" s="21">
        <v>156400</v>
      </c>
      <c r="K42" s="21">
        <v>155585</v>
      </c>
      <c r="L42" s="21">
        <v>157693</v>
      </c>
      <c r="M42" s="21">
        <v>154862</v>
      </c>
      <c r="N42" s="21">
        <v>153842</v>
      </c>
      <c r="O42" s="21">
        <v>155925</v>
      </c>
      <c r="P42" s="21">
        <v>154362</v>
      </c>
      <c r="Q42" s="21">
        <v>155461</v>
      </c>
      <c r="R42" s="21">
        <v>0</v>
      </c>
      <c r="S42" s="21">
        <v>0</v>
      </c>
      <c r="T42" s="21">
        <v>0</v>
      </c>
      <c r="U42" s="21">
        <v>0</v>
      </c>
      <c r="V42" s="28"/>
      <c r="W42" s="21">
        <v>156400</v>
      </c>
      <c r="X42" s="21">
        <v>153842</v>
      </c>
      <c r="Y42" s="21">
        <v>0</v>
      </c>
      <c r="Z42" s="21">
        <v>0</v>
      </c>
      <c r="AA42" s="21">
        <v>0</v>
      </c>
    </row>
    <row r="43" spans="2:27" x14ac:dyDescent="0.35">
      <c r="B43" s="43"/>
      <c r="C43" s="6" t="s">
        <v>26</v>
      </c>
      <c r="I43" s="46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7436</v>
      </c>
      <c r="V43" s="28"/>
      <c r="W43" s="21">
        <v>0</v>
      </c>
      <c r="X43" s="21">
        <v>0</v>
      </c>
      <c r="Y43" s="21">
        <v>0</v>
      </c>
      <c r="Z43" s="21">
        <v>7089</v>
      </c>
      <c r="AA43" s="21">
        <v>5620</v>
      </c>
    </row>
    <row r="44" spans="2:27" x14ac:dyDescent="0.35">
      <c r="B44" s="43"/>
      <c r="C44" s="6" t="s">
        <v>14</v>
      </c>
      <c r="I44" s="46">
        <v>24252</v>
      </c>
      <c r="J44" s="21">
        <v>32673</v>
      </c>
      <c r="K44" s="21">
        <v>29092</v>
      </c>
      <c r="L44" s="21">
        <v>33209</v>
      </c>
      <c r="M44" s="21">
        <v>26983</v>
      </c>
      <c r="N44" s="21">
        <v>25110</v>
      </c>
      <c r="O44" s="21">
        <v>14752</v>
      </c>
      <c r="P44" s="21">
        <v>23942</v>
      </c>
      <c r="Q44" s="21">
        <v>26198</v>
      </c>
      <c r="R44" s="21">
        <v>29740</v>
      </c>
      <c r="S44" s="21">
        <v>25438</v>
      </c>
      <c r="T44" s="21">
        <v>22990</v>
      </c>
      <c r="U44" s="21">
        <v>28285</v>
      </c>
      <c r="V44" s="28"/>
      <c r="W44" s="21">
        <v>32673</v>
      </c>
      <c r="X44" s="21">
        <v>25110</v>
      </c>
      <c r="Y44" s="21">
        <v>29740</v>
      </c>
      <c r="Z44" s="21">
        <v>27823</v>
      </c>
      <c r="AA44" s="21">
        <v>33632</v>
      </c>
    </row>
    <row r="45" spans="2:27" x14ac:dyDescent="0.35">
      <c r="B45" s="43"/>
      <c r="C45" s="6" t="s">
        <v>33</v>
      </c>
      <c r="I45" s="46">
        <v>1762</v>
      </c>
      <c r="J45" s="21">
        <v>2483</v>
      </c>
      <c r="K45" s="21">
        <v>3241</v>
      </c>
      <c r="L45" s="21">
        <v>4388</v>
      </c>
      <c r="M45" s="21">
        <v>11819</v>
      </c>
      <c r="N45" s="21">
        <v>18747</v>
      </c>
      <c r="O45" s="21">
        <v>27312</v>
      </c>
      <c r="P45" s="21">
        <v>3804</v>
      </c>
      <c r="Q45" s="21">
        <v>7257</v>
      </c>
      <c r="R45" s="21">
        <v>4487</v>
      </c>
      <c r="S45" s="21">
        <v>5171</v>
      </c>
      <c r="T45" s="21">
        <v>12704</v>
      </c>
      <c r="U45" s="21">
        <v>520</v>
      </c>
      <c r="V45" s="28"/>
      <c r="W45" s="21">
        <v>2483</v>
      </c>
      <c r="X45" s="21">
        <v>18747</v>
      </c>
      <c r="Y45" s="21">
        <v>4487</v>
      </c>
      <c r="Z45" s="21">
        <v>2155</v>
      </c>
      <c r="AA45" s="21">
        <v>0</v>
      </c>
    </row>
    <row r="46" spans="2:27" x14ac:dyDescent="0.35">
      <c r="B46" s="43"/>
      <c r="C46" s="6" t="s">
        <v>34</v>
      </c>
      <c r="I46" s="46">
        <v>2050</v>
      </c>
      <c r="J46" s="21">
        <v>2393</v>
      </c>
      <c r="K46" s="21">
        <v>2022</v>
      </c>
      <c r="L46" s="21">
        <v>1289</v>
      </c>
      <c r="M46" s="21">
        <v>1893</v>
      </c>
      <c r="N46" s="21">
        <v>1732</v>
      </c>
      <c r="O46" s="21">
        <v>1611</v>
      </c>
      <c r="P46" s="21">
        <v>1918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8"/>
      <c r="W46" s="21">
        <v>2393</v>
      </c>
      <c r="X46" s="21">
        <v>1732</v>
      </c>
      <c r="Y46" s="21">
        <v>0</v>
      </c>
      <c r="Z46" s="21">
        <v>0</v>
      </c>
      <c r="AA46" s="21">
        <v>10651</v>
      </c>
    </row>
    <row r="47" spans="2:27" x14ac:dyDescent="0.35">
      <c r="B47" s="43"/>
      <c r="C47" s="1" t="s">
        <v>35</v>
      </c>
      <c r="I47" s="47">
        <f>SUM(I41:I46)</f>
        <v>518648</v>
      </c>
      <c r="J47" s="20">
        <v>473949</v>
      </c>
      <c r="K47" s="20">
        <v>474940</v>
      </c>
      <c r="L47" s="20">
        <v>472110</v>
      </c>
      <c r="M47" s="20">
        <v>476031</v>
      </c>
      <c r="N47" s="20">
        <v>199431</v>
      </c>
      <c r="O47" s="20">
        <v>514721</v>
      </c>
      <c r="P47" s="20">
        <v>469191</v>
      </c>
      <c r="Q47" s="20">
        <v>479342</v>
      </c>
      <c r="R47" s="20">
        <v>330859</v>
      </c>
      <c r="S47" s="20">
        <v>327125</v>
      </c>
      <c r="T47" s="20">
        <v>332121</v>
      </c>
      <c r="U47" s="20">
        <v>332943</v>
      </c>
      <c r="V47" s="27"/>
      <c r="W47" s="20">
        <v>473949</v>
      </c>
      <c r="X47" s="20">
        <v>199431</v>
      </c>
      <c r="Y47" s="20">
        <v>330859</v>
      </c>
      <c r="Z47" s="20">
        <v>333490</v>
      </c>
      <c r="AA47" s="20">
        <v>383733</v>
      </c>
    </row>
    <row r="48" spans="2:27" ht="10.5" x14ac:dyDescent="0.35">
      <c r="B48" s="43"/>
      <c r="C48" s="4" t="s">
        <v>36</v>
      </c>
      <c r="I48" s="48">
        <f>I47+I40</f>
        <v>703464</v>
      </c>
      <c r="J48" s="22">
        <v>690425</v>
      </c>
      <c r="K48" s="22">
        <v>673789</v>
      </c>
      <c r="L48" s="22">
        <v>669446</v>
      </c>
      <c r="M48" s="22">
        <v>697195</v>
      </c>
      <c r="N48" s="22">
        <v>726296</v>
      </c>
      <c r="O48" s="22">
        <v>724311</v>
      </c>
      <c r="P48" s="22">
        <v>652967</v>
      </c>
      <c r="Q48" s="22">
        <v>698190</v>
      </c>
      <c r="R48" s="22">
        <v>534930</v>
      </c>
      <c r="S48" s="22">
        <v>544607</v>
      </c>
      <c r="T48" s="22">
        <v>533213</v>
      </c>
      <c r="U48" s="22">
        <v>553577</v>
      </c>
      <c r="V48" s="27"/>
      <c r="W48" s="22">
        <v>690425</v>
      </c>
      <c r="X48" s="22">
        <v>726296</v>
      </c>
      <c r="Y48" s="22">
        <v>534930</v>
      </c>
      <c r="Z48" s="22">
        <v>548118</v>
      </c>
      <c r="AA48" s="22">
        <v>546475</v>
      </c>
    </row>
    <row r="49" spans="1:32" x14ac:dyDescent="0.35">
      <c r="B49" s="43"/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32" ht="10.5" x14ac:dyDescent="0.35">
      <c r="B50" s="43"/>
      <c r="C50" s="4" t="s">
        <v>37</v>
      </c>
      <c r="I50" s="4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32" x14ac:dyDescent="0.35">
      <c r="B51" s="43"/>
      <c r="C51" s="6" t="s">
        <v>38</v>
      </c>
      <c r="I51" s="45">
        <v>3107</v>
      </c>
      <c r="J51" s="18">
        <v>2991</v>
      </c>
      <c r="K51" s="18">
        <v>2991</v>
      </c>
      <c r="L51" s="18">
        <v>2991</v>
      </c>
      <c r="M51" s="18">
        <v>2991</v>
      </c>
      <c r="N51" s="18">
        <v>2991</v>
      </c>
      <c r="O51" s="18">
        <v>2991</v>
      </c>
      <c r="P51" s="18">
        <v>2991</v>
      </c>
      <c r="Q51" s="18">
        <v>2991</v>
      </c>
      <c r="R51" s="18">
        <v>2991</v>
      </c>
      <c r="S51" s="18">
        <v>2991</v>
      </c>
      <c r="T51" s="18">
        <v>2991</v>
      </c>
      <c r="U51" s="18">
        <v>2991</v>
      </c>
      <c r="V51" s="27"/>
      <c r="W51" s="18">
        <v>2991</v>
      </c>
      <c r="X51" s="18">
        <v>2991</v>
      </c>
      <c r="Y51" s="18">
        <v>2991</v>
      </c>
      <c r="Z51" s="18">
        <v>2991</v>
      </c>
      <c r="AA51" s="18">
        <v>70454</v>
      </c>
    </row>
    <row r="52" spans="1:32" x14ac:dyDescent="0.35">
      <c r="B52" s="43"/>
      <c r="C52" s="6" t="s">
        <v>133</v>
      </c>
      <c r="I52" s="46">
        <v>1534</v>
      </c>
      <c r="J52" s="21">
        <v>972</v>
      </c>
      <c r="K52" s="21">
        <v>150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7"/>
      <c r="W52" s="21">
        <v>972</v>
      </c>
      <c r="X52" s="21">
        <v>0</v>
      </c>
      <c r="Y52" s="21">
        <v>0</v>
      </c>
      <c r="Z52" s="21">
        <v>0</v>
      </c>
      <c r="AA52" s="21">
        <v>0</v>
      </c>
    </row>
    <row r="53" spans="1:32" x14ac:dyDescent="0.35">
      <c r="B53" s="43"/>
      <c r="C53" s="6" t="s">
        <v>39</v>
      </c>
      <c r="I53" s="46">
        <v>123750</v>
      </c>
      <c r="J53" s="21">
        <v>151936</v>
      </c>
      <c r="K53" s="21">
        <v>164373</v>
      </c>
      <c r="L53" s="21">
        <v>185068</v>
      </c>
      <c r="M53" s="21">
        <v>173607</v>
      </c>
      <c r="N53" s="21">
        <v>164286</v>
      </c>
      <c r="O53" s="21">
        <v>210437</v>
      </c>
      <c r="P53" s="21">
        <v>208357</v>
      </c>
      <c r="Q53" s="21">
        <v>198349</v>
      </c>
      <c r="R53" s="21">
        <v>190406</v>
      </c>
      <c r="S53" s="21">
        <v>180336</v>
      </c>
      <c r="T53" s="21">
        <v>164070</v>
      </c>
      <c r="U53" s="21">
        <v>130331</v>
      </c>
      <c r="V53" s="28"/>
      <c r="W53" s="21">
        <v>151936</v>
      </c>
      <c r="X53" s="21">
        <v>164286</v>
      </c>
      <c r="Y53" s="21">
        <v>190406</v>
      </c>
      <c r="Z53" s="21">
        <v>125250</v>
      </c>
      <c r="AA53" s="21">
        <v>71903</v>
      </c>
    </row>
    <row r="54" spans="1:32" x14ac:dyDescent="0.35">
      <c r="B54" s="43"/>
      <c r="C54" s="6" t="s">
        <v>138</v>
      </c>
      <c r="I54" s="46">
        <v>-317</v>
      </c>
      <c r="J54" s="21">
        <v>276</v>
      </c>
      <c r="K54" s="21">
        <v>-696</v>
      </c>
      <c r="L54" s="21">
        <v>1059</v>
      </c>
      <c r="M54" s="21">
        <v>-1299</v>
      </c>
      <c r="N54" s="21">
        <v>-2323</v>
      </c>
      <c r="O54" s="21">
        <v>-1134</v>
      </c>
      <c r="P54" s="21">
        <v>-1873</v>
      </c>
      <c r="Q54" s="21">
        <v>-498</v>
      </c>
      <c r="R54" s="21">
        <v>-732</v>
      </c>
      <c r="S54" s="21">
        <v>-466</v>
      </c>
      <c r="T54" s="21">
        <v>-327</v>
      </c>
      <c r="U54" s="21">
        <v>-545</v>
      </c>
      <c r="V54" s="28"/>
      <c r="W54" s="21">
        <v>276</v>
      </c>
      <c r="X54" s="21">
        <v>-2323</v>
      </c>
      <c r="Y54" s="21">
        <v>-732</v>
      </c>
      <c r="Z54" s="21">
        <v>-1116</v>
      </c>
      <c r="AA54" s="21">
        <v>1974</v>
      </c>
    </row>
    <row r="55" spans="1:32" x14ac:dyDescent="0.35">
      <c r="B55" s="43"/>
      <c r="C55" s="6" t="s">
        <v>40</v>
      </c>
      <c r="I55" s="46">
        <v>4242</v>
      </c>
      <c r="J55" s="21">
        <v>9029</v>
      </c>
      <c r="K55" s="21">
        <v>6337</v>
      </c>
      <c r="L55" s="21">
        <v>4574</v>
      </c>
      <c r="M55" s="21">
        <v>-11519</v>
      </c>
      <c r="N55" s="21">
        <v>-20115</v>
      </c>
      <c r="O55" s="21">
        <v>-29088</v>
      </c>
      <c r="P55" s="21">
        <v>806</v>
      </c>
      <c r="Q55" s="21">
        <v>-6851</v>
      </c>
      <c r="R55" s="21">
        <v>-2981</v>
      </c>
      <c r="S55" s="21">
        <v>-4578</v>
      </c>
      <c r="T55" s="21">
        <v>-12899</v>
      </c>
      <c r="U55" s="21">
        <v>4973</v>
      </c>
      <c r="V55" s="28"/>
      <c r="W55" s="21">
        <v>9029</v>
      </c>
      <c r="X55" s="21">
        <v>-20115</v>
      </c>
      <c r="Y55" s="21">
        <v>-2981</v>
      </c>
      <c r="Z55" s="21">
        <v>-1840</v>
      </c>
      <c r="AA55" s="21">
        <v>1683</v>
      </c>
    </row>
    <row r="56" spans="1:32" s="19" customFormat="1" ht="10.5" x14ac:dyDescent="0.35">
      <c r="A56" s="1"/>
      <c r="B56" s="43"/>
      <c r="C56" s="4" t="s">
        <v>41</v>
      </c>
      <c r="D56" s="1"/>
      <c r="E56" s="1"/>
      <c r="F56" s="1"/>
      <c r="G56" s="1"/>
      <c r="H56" s="1"/>
      <c r="I56" s="48">
        <f>SUM(I51:I55)</f>
        <v>132316</v>
      </c>
      <c r="J56" s="22">
        <v>165204</v>
      </c>
      <c r="K56" s="22">
        <v>173155</v>
      </c>
      <c r="L56" s="22">
        <v>193692</v>
      </c>
      <c r="M56" s="22">
        <v>163780</v>
      </c>
      <c r="N56" s="22">
        <v>144839</v>
      </c>
      <c r="O56" s="22">
        <v>183206</v>
      </c>
      <c r="P56" s="22">
        <v>210281</v>
      </c>
      <c r="Q56" s="22">
        <v>193991</v>
      </c>
      <c r="R56" s="22">
        <v>189684</v>
      </c>
      <c r="S56" s="22">
        <v>178283</v>
      </c>
      <c r="T56" s="22">
        <v>153835</v>
      </c>
      <c r="U56" s="22">
        <v>137750</v>
      </c>
      <c r="V56" s="27"/>
      <c r="W56" s="22">
        <v>165204</v>
      </c>
      <c r="X56" s="22">
        <v>144839</v>
      </c>
      <c r="Y56" s="22">
        <v>189684</v>
      </c>
      <c r="Z56" s="22">
        <v>125285</v>
      </c>
      <c r="AA56" s="22">
        <v>146014</v>
      </c>
    </row>
    <row r="57" spans="1:32" s="19" customFormat="1" ht="10.5" x14ac:dyDescent="0.35">
      <c r="A57" s="1"/>
      <c r="B57" s="43"/>
      <c r="C57" s="4" t="s">
        <v>42</v>
      </c>
      <c r="D57" s="1"/>
      <c r="E57" s="1"/>
      <c r="F57" s="1"/>
      <c r="G57" s="1"/>
      <c r="H57" s="1"/>
      <c r="I57" s="22">
        <f>I56+I48</f>
        <v>835780</v>
      </c>
      <c r="J57" s="22">
        <v>855629</v>
      </c>
      <c r="K57" s="22">
        <v>846944</v>
      </c>
      <c r="L57" s="22">
        <v>863138</v>
      </c>
      <c r="M57" s="22">
        <v>860975</v>
      </c>
      <c r="N57" s="22">
        <v>871135</v>
      </c>
      <c r="O57" s="22">
        <v>907517</v>
      </c>
      <c r="P57" s="22">
        <v>863248</v>
      </c>
      <c r="Q57" s="22">
        <v>892181</v>
      </c>
      <c r="R57" s="22">
        <v>724614</v>
      </c>
      <c r="S57" s="22">
        <v>722890</v>
      </c>
      <c r="T57" s="22">
        <v>687048</v>
      </c>
      <c r="U57" s="22">
        <v>691327</v>
      </c>
      <c r="V57" s="27"/>
      <c r="W57" s="22">
        <v>855629</v>
      </c>
      <c r="X57" s="22">
        <v>871135</v>
      </c>
      <c r="Y57" s="22">
        <v>724614</v>
      </c>
      <c r="Z57" s="22">
        <v>673403</v>
      </c>
      <c r="AA57" s="22">
        <v>692489</v>
      </c>
    </row>
    <row r="58" spans="1:32" x14ac:dyDescent="0.35">
      <c r="B58" s="43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32" ht="10.5" x14ac:dyDescent="0.35">
      <c r="B59" s="43"/>
      <c r="C59" s="2" t="s">
        <v>43</v>
      </c>
      <c r="D59" s="3"/>
      <c r="E59" s="3"/>
      <c r="F59" s="3"/>
      <c r="G59" s="3"/>
      <c r="H59" s="3"/>
      <c r="I59" s="3"/>
      <c r="J59" s="3"/>
      <c r="K59" s="3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32" ht="5.15" customHeight="1" x14ac:dyDescent="0.35">
      <c r="B60" s="43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32" x14ac:dyDescent="0.35">
      <c r="B61" s="43"/>
      <c r="C61" s="1" t="s">
        <v>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32" ht="5.15" customHeight="1" x14ac:dyDescent="0.35">
      <c r="B62" s="43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32" ht="5.15" customHeight="1" x14ac:dyDescent="0.35">
      <c r="B63" s="43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32" ht="10.5" x14ac:dyDescent="0.35">
      <c r="B64" s="43"/>
      <c r="C64" s="4" t="s">
        <v>44</v>
      </c>
      <c r="I64" s="23">
        <v>163415</v>
      </c>
      <c r="J64" s="23">
        <v>233194</v>
      </c>
      <c r="K64" s="23">
        <v>217926</v>
      </c>
      <c r="L64" s="23">
        <v>261327</v>
      </c>
      <c r="M64" s="23">
        <v>258403</v>
      </c>
      <c r="N64" s="23">
        <v>81998</v>
      </c>
      <c r="O64" s="23">
        <v>239338</v>
      </c>
      <c r="P64" s="23">
        <v>250035</v>
      </c>
      <c r="Q64" s="23">
        <v>251516</v>
      </c>
      <c r="R64" s="23">
        <v>281536</v>
      </c>
      <c r="S64" s="23">
        <v>287928</v>
      </c>
      <c r="T64" s="23">
        <v>249599</v>
      </c>
      <c r="U64" s="23">
        <v>238545</v>
      </c>
      <c r="V64" s="27"/>
      <c r="W64" s="23">
        <v>970850</v>
      </c>
      <c r="X64" s="23">
        <v>822887</v>
      </c>
      <c r="Y64" s="23">
        <v>1057608</v>
      </c>
      <c r="Z64" s="23">
        <v>1028336</v>
      </c>
      <c r="AA64" s="23">
        <v>1000216</v>
      </c>
      <c r="AF64" s="19"/>
    </row>
    <row r="65" spans="2:32" x14ac:dyDescent="0.35">
      <c r="B65" s="43"/>
      <c r="C65" s="6" t="s">
        <v>45</v>
      </c>
      <c r="I65" s="21">
        <v>162410</v>
      </c>
      <c r="J65" s="21">
        <v>200683</v>
      </c>
      <c r="K65" s="21">
        <v>186983</v>
      </c>
      <c r="L65" s="21">
        <v>214536</v>
      </c>
      <c r="M65" s="21">
        <v>209131</v>
      </c>
      <c r="N65" s="21">
        <v>92059</v>
      </c>
      <c r="O65" s="21">
        <v>205261</v>
      </c>
      <c r="P65" s="21">
        <v>209480</v>
      </c>
      <c r="Q65" s="21">
        <v>217056</v>
      </c>
      <c r="R65" s="21">
        <v>247288</v>
      </c>
      <c r="S65" s="21">
        <v>240527</v>
      </c>
      <c r="T65" s="21">
        <v>200057</v>
      </c>
      <c r="U65" s="21">
        <v>202335</v>
      </c>
      <c r="V65" s="28"/>
      <c r="W65" s="21">
        <v>811333</v>
      </c>
      <c r="X65" s="21">
        <v>723856</v>
      </c>
      <c r="Y65" s="21">
        <v>890207</v>
      </c>
      <c r="Z65" s="21">
        <v>835493</v>
      </c>
      <c r="AA65" s="21">
        <v>820815</v>
      </c>
      <c r="AF65" s="19"/>
    </row>
    <row r="66" spans="2:32" ht="10.5" x14ac:dyDescent="0.35">
      <c r="B66" s="43"/>
      <c r="C66" s="4" t="s">
        <v>139</v>
      </c>
      <c r="I66" s="22">
        <f>I64-I65</f>
        <v>1005</v>
      </c>
      <c r="J66" s="22">
        <v>32511</v>
      </c>
      <c r="K66" s="22">
        <v>30943</v>
      </c>
      <c r="L66" s="22">
        <v>46791</v>
      </c>
      <c r="M66" s="22">
        <v>49272</v>
      </c>
      <c r="N66" s="22">
        <v>-10061</v>
      </c>
      <c r="O66" s="22">
        <v>34077</v>
      </c>
      <c r="P66" s="22">
        <v>40555</v>
      </c>
      <c r="Q66" s="22">
        <v>34460</v>
      </c>
      <c r="R66" s="22">
        <v>34248</v>
      </c>
      <c r="S66" s="22">
        <v>47401</v>
      </c>
      <c r="T66" s="22">
        <v>49542</v>
      </c>
      <c r="U66" s="22">
        <v>36210</v>
      </c>
      <c r="V66" s="27"/>
      <c r="W66" s="22">
        <v>159517</v>
      </c>
      <c r="X66" s="22">
        <v>99031</v>
      </c>
      <c r="Y66" s="22">
        <v>167401</v>
      </c>
      <c r="Z66" s="22">
        <v>192843</v>
      </c>
      <c r="AA66" s="22">
        <v>179401</v>
      </c>
    </row>
    <row r="67" spans="2:32" x14ac:dyDescent="0.35">
      <c r="B67" s="43"/>
      <c r="C67" s="6" t="s">
        <v>46</v>
      </c>
      <c r="I67" s="21">
        <v>28281</v>
      </c>
      <c r="J67" s="21">
        <v>36345</v>
      </c>
      <c r="K67" s="21">
        <v>38156</v>
      </c>
      <c r="L67" s="21">
        <v>28152</v>
      </c>
      <c r="M67" s="21">
        <v>29447</v>
      </c>
      <c r="N67" s="21">
        <v>31696</v>
      </c>
      <c r="O67" s="21">
        <v>16985</v>
      </c>
      <c r="P67" s="21">
        <v>25309</v>
      </c>
      <c r="Q67" s="21">
        <v>23049</v>
      </c>
      <c r="R67" s="21">
        <v>20397</v>
      </c>
      <c r="S67" s="21">
        <v>22702</v>
      </c>
      <c r="T67" s="21">
        <v>21663</v>
      </c>
      <c r="U67" s="21">
        <v>24828</v>
      </c>
      <c r="V67" s="28"/>
      <c r="W67" s="21">
        <v>132100</v>
      </c>
      <c r="X67" s="21">
        <v>97039</v>
      </c>
      <c r="Y67" s="21">
        <v>89590</v>
      </c>
      <c r="Z67" s="21">
        <v>96397</v>
      </c>
      <c r="AA67" s="21">
        <v>74900</v>
      </c>
    </row>
    <row r="68" spans="2:32" x14ac:dyDescent="0.35">
      <c r="B68" s="43"/>
      <c r="C68" s="6" t="s">
        <v>47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413</v>
      </c>
      <c r="S68" s="21">
        <v>494</v>
      </c>
      <c r="T68" s="21">
        <v>-14980</v>
      </c>
      <c r="U68" s="21">
        <v>0</v>
      </c>
      <c r="V68" s="28"/>
      <c r="W68" s="21">
        <v>0</v>
      </c>
      <c r="X68" s="21">
        <v>0</v>
      </c>
      <c r="Y68" s="21">
        <v>-14073</v>
      </c>
      <c r="Z68" s="21">
        <v>0</v>
      </c>
      <c r="AA68" s="21">
        <v>0</v>
      </c>
    </row>
    <row r="69" spans="2:32" x14ac:dyDescent="0.35">
      <c r="B69" s="43"/>
      <c r="C69" s="6" t="s">
        <v>141</v>
      </c>
      <c r="I69" s="35">
        <v>-24</v>
      </c>
      <c r="J69" s="35">
        <v>37</v>
      </c>
      <c r="K69" s="21">
        <v>15</v>
      </c>
      <c r="L69" s="21">
        <v>-129</v>
      </c>
      <c r="M69" s="21">
        <v>593</v>
      </c>
      <c r="N69" s="21">
        <v>431</v>
      </c>
      <c r="O69" s="21">
        <v>138</v>
      </c>
      <c r="P69" s="21">
        <v>277</v>
      </c>
      <c r="Q69" s="21">
        <v>276</v>
      </c>
      <c r="R69" s="21">
        <v>665</v>
      </c>
      <c r="S69" s="21">
        <v>373</v>
      </c>
      <c r="T69" s="21">
        <v>-27</v>
      </c>
      <c r="U69" s="21">
        <v>-362</v>
      </c>
      <c r="V69" s="28"/>
      <c r="W69" s="21">
        <v>516</v>
      </c>
      <c r="X69" s="21">
        <v>1122</v>
      </c>
      <c r="Y69" s="21">
        <v>649</v>
      </c>
      <c r="Z69" s="21">
        <v>127</v>
      </c>
      <c r="AA69" s="21">
        <v>4237</v>
      </c>
    </row>
    <row r="70" spans="2:32" x14ac:dyDescent="0.35">
      <c r="B70" s="43"/>
      <c r="C70" s="6" t="s">
        <v>48</v>
      </c>
      <c r="I70" s="35">
        <v>461</v>
      </c>
      <c r="J70" s="35">
        <v>-388</v>
      </c>
      <c r="K70" s="21">
        <v>-128</v>
      </c>
      <c r="L70" s="21">
        <v>-1084</v>
      </c>
      <c r="M70" s="21">
        <v>-918</v>
      </c>
      <c r="N70" s="21">
        <v>-678</v>
      </c>
      <c r="O70" s="21">
        <v>3024</v>
      </c>
      <c r="P70" s="21">
        <v>-18</v>
      </c>
      <c r="Q70" s="21">
        <v>54</v>
      </c>
      <c r="R70" s="21">
        <v>191</v>
      </c>
      <c r="S70" s="21">
        <v>36</v>
      </c>
      <c r="T70" s="21">
        <v>207</v>
      </c>
      <c r="U70" s="21">
        <v>-209</v>
      </c>
      <c r="V70" s="28"/>
      <c r="W70" s="21">
        <v>-2518</v>
      </c>
      <c r="X70" s="21">
        <v>2382</v>
      </c>
      <c r="Y70" s="21">
        <v>225</v>
      </c>
      <c r="Z70" s="21">
        <v>2480</v>
      </c>
      <c r="AA70" s="21">
        <v>-9225</v>
      </c>
    </row>
    <row r="71" spans="2:32" x14ac:dyDescent="0.35">
      <c r="B71" s="43"/>
      <c r="C71" s="6" t="s">
        <v>157</v>
      </c>
      <c r="I71" s="21">
        <v>1574</v>
      </c>
      <c r="J71" s="21">
        <v>848</v>
      </c>
      <c r="K71" s="21">
        <v>-801</v>
      </c>
      <c r="L71" s="21">
        <v>-3004</v>
      </c>
      <c r="M71" s="21">
        <v>-2712</v>
      </c>
      <c r="N71" s="21">
        <v>3838</v>
      </c>
      <c r="O71" s="21">
        <v>-1190</v>
      </c>
      <c r="P71" s="21">
        <v>-4828</v>
      </c>
      <c r="Q71" s="21">
        <v>-2421</v>
      </c>
      <c r="R71" s="21">
        <v>-3405</v>
      </c>
      <c r="S71" s="21">
        <v>-1999</v>
      </c>
      <c r="T71" s="21">
        <v>-2139</v>
      </c>
      <c r="U71" s="21">
        <v>-1430</v>
      </c>
      <c r="V71" s="28"/>
      <c r="W71" s="21">
        <v>-5669</v>
      </c>
      <c r="X71" s="21">
        <v>-4601</v>
      </c>
      <c r="Y71" s="21">
        <v>-8973</v>
      </c>
      <c r="Z71" s="21">
        <v>-6312</v>
      </c>
      <c r="AA71" s="21">
        <v>-10227</v>
      </c>
    </row>
    <row r="72" spans="2:32" ht="10.5" x14ac:dyDescent="0.35">
      <c r="B72" s="43"/>
      <c r="C72" s="4" t="s">
        <v>140</v>
      </c>
      <c r="I72" s="38">
        <f>I66-SUM(I67:I71)</f>
        <v>-29287</v>
      </c>
      <c r="J72" s="38">
        <v>-4331</v>
      </c>
      <c r="K72" s="22">
        <v>-6299</v>
      </c>
      <c r="L72" s="22">
        <v>22856</v>
      </c>
      <c r="M72" s="22">
        <v>22862</v>
      </c>
      <c r="N72" s="22">
        <v>-45348</v>
      </c>
      <c r="O72" s="22">
        <v>15120</v>
      </c>
      <c r="P72" s="22">
        <v>19815</v>
      </c>
      <c r="Q72" s="22">
        <v>13502</v>
      </c>
      <c r="R72" s="22">
        <v>15987</v>
      </c>
      <c r="S72" s="22">
        <v>25795</v>
      </c>
      <c r="T72" s="22">
        <v>44818</v>
      </c>
      <c r="U72" s="22">
        <v>13383</v>
      </c>
      <c r="V72" s="27"/>
      <c r="W72" s="22">
        <v>35088</v>
      </c>
      <c r="X72" s="22">
        <v>3089</v>
      </c>
      <c r="Y72" s="22">
        <v>99983</v>
      </c>
      <c r="Z72" s="22">
        <v>100151</v>
      </c>
      <c r="AA72" s="22">
        <v>119716</v>
      </c>
    </row>
    <row r="73" spans="2:32" x14ac:dyDescent="0.35">
      <c r="B73" s="43"/>
      <c r="C73" s="6" t="s">
        <v>158</v>
      </c>
      <c r="I73" s="21">
        <v>7366</v>
      </c>
      <c r="J73" s="21">
        <v>6831</v>
      </c>
      <c r="K73" s="21">
        <v>19896</v>
      </c>
      <c r="L73" s="21">
        <v>9769</v>
      </c>
      <c r="M73" s="21">
        <v>9840</v>
      </c>
      <c r="N73" s="21">
        <v>9430</v>
      </c>
      <c r="O73" s="21">
        <v>9545</v>
      </c>
      <c r="P73" s="21">
        <v>9612</v>
      </c>
      <c r="Q73" s="21">
        <v>2931</v>
      </c>
      <c r="R73" s="21">
        <v>4177</v>
      </c>
      <c r="S73" s="21">
        <v>4480</v>
      </c>
      <c r="T73" s="21">
        <v>4234</v>
      </c>
      <c r="U73" s="21">
        <v>4373</v>
      </c>
      <c r="V73" s="28"/>
      <c r="W73" s="21">
        <v>46336</v>
      </c>
      <c r="X73" s="21">
        <v>31518</v>
      </c>
      <c r="Y73" s="21">
        <v>17264</v>
      </c>
      <c r="Z73" s="21">
        <v>27885</v>
      </c>
      <c r="AA73" s="21">
        <v>25835</v>
      </c>
    </row>
    <row r="74" spans="2:32" x14ac:dyDescent="0.35">
      <c r="B74" s="43"/>
      <c r="C74" s="1" t="s">
        <v>142</v>
      </c>
      <c r="I74" s="39">
        <f>I72-I73</f>
        <v>-36653</v>
      </c>
      <c r="J74" s="39">
        <v>-11162</v>
      </c>
      <c r="K74" s="20">
        <v>-26195</v>
      </c>
      <c r="L74" s="20">
        <v>13087</v>
      </c>
      <c r="M74" s="20">
        <v>13022</v>
      </c>
      <c r="N74" s="20">
        <v>-54778</v>
      </c>
      <c r="O74" s="20">
        <v>5575</v>
      </c>
      <c r="P74" s="20">
        <v>10203</v>
      </c>
      <c r="Q74" s="20">
        <v>10571</v>
      </c>
      <c r="R74" s="20">
        <v>11810</v>
      </c>
      <c r="S74" s="20">
        <v>21315</v>
      </c>
      <c r="T74" s="20">
        <v>40584</v>
      </c>
      <c r="U74" s="20">
        <v>9010</v>
      </c>
      <c r="V74" s="27"/>
      <c r="W74" s="20">
        <v>-11248</v>
      </c>
      <c r="X74" s="20">
        <v>-28429</v>
      </c>
      <c r="Y74" s="20">
        <v>82719</v>
      </c>
      <c r="Z74" s="20">
        <v>72266</v>
      </c>
      <c r="AA74" s="20">
        <v>93881</v>
      </c>
    </row>
    <row r="75" spans="2:32" x14ac:dyDescent="0.35">
      <c r="B75" s="43"/>
      <c r="C75" s="6" t="s">
        <v>49</v>
      </c>
      <c r="I75" s="28"/>
      <c r="J75" s="2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>
        <v>0</v>
      </c>
      <c r="X75" s="7"/>
      <c r="Y75" s="7"/>
      <c r="Z75" s="7"/>
      <c r="AA75" s="7"/>
    </row>
    <row r="76" spans="2:32" x14ac:dyDescent="0.35">
      <c r="B76" s="43"/>
      <c r="C76" s="13" t="s">
        <v>50</v>
      </c>
      <c r="I76" s="21">
        <v>1103</v>
      </c>
      <c r="J76" s="21">
        <v>2262</v>
      </c>
      <c r="K76" s="21">
        <v>1142</v>
      </c>
      <c r="L76" s="21">
        <v>-743</v>
      </c>
      <c r="M76" s="21">
        <v>3445</v>
      </c>
      <c r="N76" s="21">
        <v>-18198</v>
      </c>
      <c r="O76" s="21">
        <v>5891</v>
      </c>
      <c r="P76" s="21">
        <v>3971</v>
      </c>
      <c r="Q76" s="21">
        <v>5433</v>
      </c>
      <c r="R76" s="21">
        <v>-2922</v>
      </c>
      <c r="S76" s="21">
        <v>5610</v>
      </c>
      <c r="T76" s="21">
        <v>6542</v>
      </c>
      <c r="U76" s="21">
        <v>6176</v>
      </c>
      <c r="V76" s="28"/>
      <c r="W76" s="21">
        <v>6106</v>
      </c>
      <c r="X76" s="21">
        <v>-2903</v>
      </c>
      <c r="Y76" s="21">
        <v>15406</v>
      </c>
      <c r="Z76" s="21">
        <v>17757</v>
      </c>
      <c r="AA76" s="21">
        <v>21600</v>
      </c>
    </row>
    <row r="77" spans="2:32" x14ac:dyDescent="0.35">
      <c r="B77" s="43"/>
      <c r="C77" s="13" t="s">
        <v>51</v>
      </c>
      <c r="I77" s="21">
        <v>-9570</v>
      </c>
      <c r="J77" s="21">
        <v>-1676</v>
      </c>
      <c r="K77" s="21">
        <v>-6642</v>
      </c>
      <c r="L77" s="21">
        <v>2369</v>
      </c>
      <c r="M77" s="21">
        <v>256</v>
      </c>
      <c r="N77" s="21">
        <v>9571</v>
      </c>
      <c r="O77" s="21">
        <v>-2396</v>
      </c>
      <c r="P77" s="21">
        <v>-3776</v>
      </c>
      <c r="Q77" s="21">
        <v>-2805</v>
      </c>
      <c r="R77" s="21">
        <v>4662</v>
      </c>
      <c r="S77" s="21">
        <v>-561</v>
      </c>
      <c r="T77" s="21">
        <v>303</v>
      </c>
      <c r="U77" s="21">
        <v>-2247</v>
      </c>
      <c r="V77" s="28"/>
      <c r="W77" s="21">
        <v>-5693</v>
      </c>
      <c r="X77" s="21">
        <v>594</v>
      </c>
      <c r="Y77" s="21">
        <v>2157</v>
      </c>
      <c r="Z77" s="21">
        <v>-7019</v>
      </c>
      <c r="AA77" s="21">
        <v>-3828</v>
      </c>
    </row>
    <row r="78" spans="2:32" x14ac:dyDescent="0.35">
      <c r="B78" s="43"/>
      <c r="C78" s="6" t="s">
        <v>52</v>
      </c>
      <c r="I78" s="39">
        <f>SUM(I76:I77)</f>
        <v>-8467</v>
      </c>
      <c r="J78" s="39">
        <v>586</v>
      </c>
      <c r="K78" s="20">
        <v>-5500</v>
      </c>
      <c r="L78" s="20">
        <v>1626</v>
      </c>
      <c r="M78" s="20">
        <v>3701</v>
      </c>
      <c r="N78" s="20">
        <v>-8627</v>
      </c>
      <c r="O78" s="20">
        <v>3495</v>
      </c>
      <c r="P78" s="20">
        <v>195</v>
      </c>
      <c r="Q78" s="20">
        <v>2628</v>
      </c>
      <c r="R78" s="20">
        <v>1740</v>
      </c>
      <c r="S78" s="20">
        <v>5049</v>
      </c>
      <c r="T78" s="20">
        <v>6845</v>
      </c>
      <c r="U78" s="20">
        <v>3929</v>
      </c>
      <c r="V78" s="27"/>
      <c r="W78" s="20">
        <v>413</v>
      </c>
      <c r="X78" s="20">
        <v>-2309</v>
      </c>
      <c r="Y78" s="20">
        <v>17563</v>
      </c>
      <c r="Z78" s="20">
        <v>10738</v>
      </c>
      <c r="AA78" s="20">
        <v>17772</v>
      </c>
    </row>
    <row r="79" spans="2:32" ht="10.5" x14ac:dyDescent="0.35">
      <c r="B79" s="43"/>
      <c r="C79" s="4" t="s">
        <v>143</v>
      </c>
      <c r="I79" s="38">
        <f>I74-I78</f>
        <v>-28186</v>
      </c>
      <c r="J79" s="38">
        <v>-11748</v>
      </c>
      <c r="K79" s="22">
        <v>-20695</v>
      </c>
      <c r="L79" s="22">
        <v>11461</v>
      </c>
      <c r="M79" s="22">
        <v>9321</v>
      </c>
      <c r="N79" s="22">
        <v>-46151</v>
      </c>
      <c r="O79" s="22">
        <v>2080</v>
      </c>
      <c r="P79" s="22">
        <v>10008</v>
      </c>
      <c r="Q79" s="22">
        <v>7943</v>
      </c>
      <c r="R79" s="22">
        <v>10070</v>
      </c>
      <c r="S79" s="22">
        <v>16266</v>
      </c>
      <c r="T79" s="22">
        <v>33739</v>
      </c>
      <c r="U79" s="22">
        <v>5081</v>
      </c>
      <c r="V79" s="27"/>
      <c r="W79" s="22">
        <v>-11661</v>
      </c>
      <c r="X79" s="22">
        <v>-26120</v>
      </c>
      <c r="Y79" s="22">
        <v>65156</v>
      </c>
      <c r="Z79" s="22">
        <v>61528</v>
      </c>
      <c r="AA79" s="22">
        <v>76109</v>
      </c>
    </row>
    <row r="80" spans="2:32" x14ac:dyDescent="0.35">
      <c r="B80" s="43"/>
      <c r="C80" s="6" t="s">
        <v>53</v>
      </c>
      <c r="I80" s="28"/>
      <c r="J80" s="2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x14ac:dyDescent="0.35">
      <c r="B81" s="43"/>
      <c r="C81" s="14" t="s">
        <v>54</v>
      </c>
      <c r="I81" s="28"/>
      <c r="J81" s="2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 x14ac:dyDescent="0.35">
      <c r="B82" s="43"/>
      <c r="C82" s="13" t="s">
        <v>55</v>
      </c>
      <c r="I82" s="35">
        <v>-593</v>
      </c>
      <c r="J82" s="35">
        <v>972</v>
      </c>
      <c r="K82" s="21">
        <v>-1755</v>
      </c>
      <c r="L82" s="21">
        <v>2358</v>
      </c>
      <c r="M82" s="21">
        <v>1024</v>
      </c>
      <c r="N82" s="21">
        <v>-1189</v>
      </c>
      <c r="O82" s="21">
        <v>739</v>
      </c>
      <c r="P82" s="21">
        <v>-1375</v>
      </c>
      <c r="Q82" s="21">
        <v>234</v>
      </c>
      <c r="R82" s="21">
        <v>-266</v>
      </c>
      <c r="S82" s="21">
        <v>-139</v>
      </c>
      <c r="T82" s="21">
        <v>218</v>
      </c>
      <c r="U82" s="21">
        <v>571</v>
      </c>
      <c r="V82" s="28"/>
      <c r="W82" s="21">
        <v>2599</v>
      </c>
      <c r="X82" s="21">
        <v>-1591</v>
      </c>
      <c r="Y82" s="21">
        <v>384</v>
      </c>
      <c r="Z82" s="21">
        <v>-3090</v>
      </c>
      <c r="AA82" s="21">
        <v>1974</v>
      </c>
    </row>
    <row r="83" spans="2:27" x14ac:dyDescent="0.35">
      <c r="B83" s="43"/>
      <c r="C83" s="13" t="s">
        <v>56</v>
      </c>
      <c r="I83" s="35">
        <v>-4474</v>
      </c>
      <c r="J83" s="35">
        <v>3351</v>
      </c>
      <c r="K83" s="21">
        <v>1535</v>
      </c>
      <c r="L83" s="21">
        <v>14782</v>
      </c>
      <c r="M83" s="21">
        <v>6564</v>
      </c>
      <c r="N83" s="21">
        <v>5607</v>
      </c>
      <c r="O83" s="21">
        <v>-30293</v>
      </c>
      <c r="P83" s="21">
        <v>7308</v>
      </c>
      <c r="Q83" s="21">
        <v>-3870</v>
      </c>
      <c r="R83" s="21">
        <v>1946</v>
      </c>
      <c r="S83" s="21">
        <v>8350</v>
      </c>
      <c r="T83" s="21">
        <v>-17851</v>
      </c>
      <c r="U83" s="21">
        <v>7171</v>
      </c>
      <c r="V83" s="28"/>
      <c r="W83" s="21">
        <v>26232</v>
      </c>
      <c r="X83" s="21">
        <v>-21248</v>
      </c>
      <c r="Y83" s="21">
        <v>-384</v>
      </c>
      <c r="Z83" s="21">
        <v>-1595</v>
      </c>
      <c r="AA83" s="21">
        <v>1886</v>
      </c>
    </row>
    <row r="84" spans="2:27" x14ac:dyDescent="0.35">
      <c r="B84" s="43"/>
      <c r="C84" s="13" t="s">
        <v>57</v>
      </c>
      <c r="I84" s="35">
        <v>447</v>
      </c>
      <c r="J84" s="35">
        <v>506</v>
      </c>
      <c r="K84" s="21">
        <v>639</v>
      </c>
      <c r="L84" s="21">
        <v>846</v>
      </c>
      <c r="M84" s="21">
        <v>931</v>
      </c>
      <c r="N84" s="21">
        <v>3366</v>
      </c>
      <c r="O84" s="21">
        <v>239</v>
      </c>
      <c r="P84" s="21">
        <v>138</v>
      </c>
      <c r="Q84" s="21">
        <v>-290</v>
      </c>
      <c r="R84" s="21">
        <v>-565</v>
      </c>
      <c r="S84" s="21">
        <v>-203</v>
      </c>
      <c r="T84" s="21">
        <v>-316</v>
      </c>
      <c r="U84" s="21">
        <v>-376</v>
      </c>
      <c r="V84" s="28"/>
      <c r="W84" s="21">
        <v>2922</v>
      </c>
      <c r="X84" s="21">
        <v>3453</v>
      </c>
      <c r="Y84" s="21">
        <v>-1460</v>
      </c>
      <c r="Z84" s="21">
        <v>-922</v>
      </c>
      <c r="AA84" s="21">
        <v>-203</v>
      </c>
    </row>
    <row r="85" spans="2:27" x14ac:dyDescent="0.35">
      <c r="B85" s="43"/>
      <c r="C85" s="6" t="s">
        <v>53</v>
      </c>
      <c r="I85" s="40">
        <f>SUM(I82:I84)</f>
        <v>-4620</v>
      </c>
      <c r="J85" s="40">
        <v>4829</v>
      </c>
      <c r="K85" s="20">
        <v>419</v>
      </c>
      <c r="L85" s="20">
        <v>17986</v>
      </c>
      <c r="M85" s="20">
        <v>8519</v>
      </c>
      <c r="N85" s="20">
        <v>7784</v>
      </c>
      <c r="O85" s="20">
        <v>-29315</v>
      </c>
      <c r="P85" s="20">
        <v>6071</v>
      </c>
      <c r="Q85" s="20">
        <v>-3926</v>
      </c>
      <c r="R85" s="20">
        <v>1115</v>
      </c>
      <c r="S85" s="20">
        <v>8008</v>
      </c>
      <c r="T85" s="20">
        <v>-17949</v>
      </c>
      <c r="U85" s="20">
        <v>7366</v>
      </c>
      <c r="V85" s="27"/>
      <c r="W85" s="20">
        <v>31753</v>
      </c>
      <c r="X85" s="20">
        <v>-19386</v>
      </c>
      <c r="Y85" s="20">
        <v>-1460</v>
      </c>
      <c r="Z85" s="20">
        <v>-5607</v>
      </c>
      <c r="AA85" s="20">
        <v>3657</v>
      </c>
    </row>
    <row r="86" spans="2:27" ht="10.5" x14ac:dyDescent="0.35">
      <c r="B86" s="43"/>
      <c r="C86" s="4" t="s">
        <v>144</v>
      </c>
      <c r="I86" s="41">
        <f>I79+I85</f>
        <v>-32806</v>
      </c>
      <c r="J86" s="41">
        <v>-6919</v>
      </c>
      <c r="K86" s="22">
        <v>-20276</v>
      </c>
      <c r="L86" s="22">
        <v>29447</v>
      </c>
      <c r="M86" s="22">
        <v>17840</v>
      </c>
      <c r="N86" s="22">
        <v>-38367</v>
      </c>
      <c r="O86" s="22">
        <v>-27235</v>
      </c>
      <c r="P86" s="22">
        <v>16079</v>
      </c>
      <c r="Q86" s="22">
        <v>4017</v>
      </c>
      <c r="R86" s="22">
        <v>11185</v>
      </c>
      <c r="S86" s="22">
        <v>24274</v>
      </c>
      <c r="T86" s="22">
        <v>15790</v>
      </c>
      <c r="U86" s="22">
        <v>12447</v>
      </c>
      <c r="V86" s="27"/>
      <c r="W86" s="22">
        <v>20092</v>
      </c>
      <c r="X86" s="22">
        <v>-45506</v>
      </c>
      <c r="Y86" s="22">
        <v>63696</v>
      </c>
      <c r="Z86" s="22">
        <v>55921</v>
      </c>
      <c r="AA86" s="22">
        <v>79766</v>
      </c>
    </row>
    <row r="87" spans="2:27" x14ac:dyDescent="0.35">
      <c r="B87" s="43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2:27" ht="10.5" x14ac:dyDescent="0.35">
      <c r="B88" s="43"/>
      <c r="C88" s="8" t="s">
        <v>58</v>
      </c>
      <c r="D88" s="9"/>
      <c r="E88" s="9"/>
      <c r="F88" s="9"/>
      <c r="G88" s="9"/>
      <c r="H88" s="9"/>
      <c r="I88" s="9"/>
      <c r="J88" s="9"/>
      <c r="K88" s="9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2:27" ht="5.15" customHeight="1" x14ac:dyDescent="0.35">
      <c r="B89" s="43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x14ac:dyDescent="0.35">
      <c r="B90" s="43"/>
      <c r="C90" s="1" t="s">
        <v>59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x14ac:dyDescent="0.35">
      <c r="B91" s="43"/>
      <c r="C91" s="6" t="s">
        <v>60</v>
      </c>
      <c r="I91" s="18">
        <v>152925</v>
      </c>
      <c r="J91" s="18">
        <v>221323</v>
      </c>
      <c r="K91" s="18">
        <v>205253</v>
      </c>
      <c r="L91" s="18">
        <v>248613</v>
      </c>
      <c r="M91" s="18">
        <v>245880</v>
      </c>
      <c r="N91" s="18">
        <v>76310</v>
      </c>
      <c r="O91" s="18">
        <v>226272</v>
      </c>
      <c r="P91" s="18">
        <v>233689</v>
      </c>
      <c r="Q91" s="18">
        <v>239608</v>
      </c>
      <c r="R91" s="18">
        <v>266861</v>
      </c>
      <c r="S91" s="18">
        <v>267161</v>
      </c>
      <c r="T91" s="18">
        <v>237740</v>
      </c>
      <c r="U91" s="18">
        <v>226053</v>
      </c>
      <c r="V91" s="27"/>
      <c r="W91" s="18">
        <v>921068.99</v>
      </c>
      <c r="X91" s="18">
        <v>775879</v>
      </c>
      <c r="Y91" s="18">
        <v>997815</v>
      </c>
      <c r="Z91" s="18">
        <v>973701</v>
      </c>
      <c r="AA91" s="18">
        <v>951549</v>
      </c>
    </row>
    <row r="92" spans="2:27" x14ac:dyDescent="0.35">
      <c r="B92" s="43"/>
      <c r="C92" s="6" t="s">
        <v>61</v>
      </c>
      <c r="I92" s="21">
        <v>10490</v>
      </c>
      <c r="J92" s="21">
        <v>11871</v>
      </c>
      <c r="K92" s="21">
        <v>12673</v>
      </c>
      <c r="L92" s="21">
        <v>12714</v>
      </c>
      <c r="M92" s="21">
        <v>12523</v>
      </c>
      <c r="N92" s="21">
        <v>5688</v>
      </c>
      <c r="O92" s="21">
        <v>13066</v>
      </c>
      <c r="P92" s="21">
        <v>16346</v>
      </c>
      <c r="Q92" s="21">
        <v>11908</v>
      </c>
      <c r="R92" s="21">
        <v>14675</v>
      </c>
      <c r="S92" s="21">
        <v>20767</v>
      </c>
      <c r="T92" s="21">
        <v>11859</v>
      </c>
      <c r="U92" s="21">
        <v>12492</v>
      </c>
      <c r="V92" s="28"/>
      <c r="W92" s="21">
        <v>49781</v>
      </c>
      <c r="X92" s="21">
        <v>47008</v>
      </c>
      <c r="Y92" s="21">
        <v>59793</v>
      </c>
      <c r="Z92" s="21">
        <v>54635</v>
      </c>
      <c r="AA92" s="21">
        <v>48667</v>
      </c>
    </row>
    <row r="93" spans="2:27" x14ac:dyDescent="0.35">
      <c r="B93" s="43"/>
      <c r="C93" s="1" t="s">
        <v>62</v>
      </c>
      <c r="I93" s="20">
        <f>SUM(I91:I92)</f>
        <v>163415</v>
      </c>
      <c r="J93" s="20">
        <v>233194</v>
      </c>
      <c r="K93" s="20">
        <v>217926</v>
      </c>
      <c r="L93" s="20">
        <v>261327</v>
      </c>
      <c r="M93" s="20">
        <v>258403</v>
      </c>
      <c r="N93" s="20">
        <v>81998</v>
      </c>
      <c r="O93" s="20">
        <v>239338</v>
      </c>
      <c r="P93" s="20">
        <v>250035</v>
      </c>
      <c r="Q93" s="20">
        <v>251516</v>
      </c>
      <c r="R93" s="20">
        <v>281536</v>
      </c>
      <c r="S93" s="20">
        <v>287928</v>
      </c>
      <c r="T93" s="20">
        <v>249599</v>
      </c>
      <c r="U93" s="20">
        <v>238545</v>
      </c>
      <c r="V93" s="27"/>
      <c r="W93" s="20">
        <v>970849.99</v>
      </c>
      <c r="X93" s="20">
        <v>822887</v>
      </c>
      <c r="Y93" s="20">
        <v>1057608</v>
      </c>
      <c r="Z93" s="20">
        <v>1028336</v>
      </c>
      <c r="AA93" s="20">
        <v>1000216</v>
      </c>
    </row>
    <row r="94" spans="2:27" x14ac:dyDescent="0.35">
      <c r="B94" s="43"/>
      <c r="C94" s="6" t="s">
        <v>63</v>
      </c>
      <c r="I94" s="21">
        <v>25382</v>
      </c>
      <c r="J94" s="21">
        <v>31765</v>
      </c>
      <c r="K94" s="21">
        <v>29261</v>
      </c>
      <c r="L94" s="21">
        <v>35353</v>
      </c>
      <c r="M94" s="21">
        <v>32916</v>
      </c>
      <c r="N94" s="21">
        <v>16584</v>
      </c>
      <c r="O94" s="21">
        <v>30487</v>
      </c>
      <c r="P94" s="21">
        <v>30879</v>
      </c>
      <c r="Q94" s="21">
        <v>34099</v>
      </c>
      <c r="R94" s="21">
        <v>34453</v>
      </c>
      <c r="S94" s="21">
        <v>29551</v>
      </c>
      <c r="T94" s="21">
        <v>30960</v>
      </c>
      <c r="U94" s="21">
        <v>30120</v>
      </c>
      <c r="V94" s="28"/>
      <c r="W94" s="21">
        <v>129295</v>
      </c>
      <c r="X94" s="21">
        <v>112049</v>
      </c>
      <c r="Y94" s="21">
        <v>125084</v>
      </c>
      <c r="Z94" s="21">
        <v>124685</v>
      </c>
      <c r="AA94" s="21">
        <v>123317</v>
      </c>
    </row>
    <row r="95" spans="2:27" x14ac:dyDescent="0.35">
      <c r="B95" s="43"/>
      <c r="C95" s="1" t="s">
        <v>64</v>
      </c>
      <c r="I95" s="20">
        <f>SUM(I93:I94)</f>
        <v>188797</v>
      </c>
      <c r="J95" s="20">
        <v>264959</v>
      </c>
      <c r="K95" s="20">
        <v>247187</v>
      </c>
      <c r="L95" s="20">
        <v>296680</v>
      </c>
      <c r="M95" s="20">
        <v>291319</v>
      </c>
      <c r="N95" s="20">
        <v>98582</v>
      </c>
      <c r="O95" s="20">
        <v>269825</v>
      </c>
      <c r="P95" s="20">
        <v>280914</v>
      </c>
      <c r="Q95" s="20">
        <v>285615</v>
      </c>
      <c r="R95" s="20">
        <v>315989</v>
      </c>
      <c r="S95" s="20">
        <v>317479</v>
      </c>
      <c r="T95" s="20">
        <v>280559</v>
      </c>
      <c r="U95" s="20">
        <v>268665</v>
      </c>
      <c r="V95" s="27"/>
      <c r="W95" s="20">
        <v>1100144.99</v>
      </c>
      <c r="X95" s="20">
        <v>934936</v>
      </c>
      <c r="Y95" s="20">
        <v>1182692</v>
      </c>
      <c r="Z95" s="20">
        <v>1153021</v>
      </c>
      <c r="AA95" s="20">
        <v>1123533</v>
      </c>
    </row>
    <row r="96" spans="2:27" x14ac:dyDescent="0.35">
      <c r="B96" s="43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 x14ac:dyDescent="0.35">
      <c r="B97" s="43"/>
      <c r="C97" s="1" t="s">
        <v>59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 x14ac:dyDescent="0.35">
      <c r="B98" s="43"/>
      <c r="C98" s="6" t="s">
        <v>65</v>
      </c>
      <c r="I98" s="37">
        <v>160192</v>
      </c>
      <c r="J98" s="37">
        <v>215352.44</v>
      </c>
      <c r="K98" s="18">
        <v>209466</v>
      </c>
      <c r="L98" s="18">
        <v>242794</v>
      </c>
      <c r="M98" s="18">
        <v>245801</v>
      </c>
      <c r="N98" s="18">
        <v>77137</v>
      </c>
      <c r="O98" s="18">
        <v>232176</v>
      </c>
      <c r="P98" s="18">
        <v>221223</v>
      </c>
      <c r="Q98" s="18">
        <v>244566</v>
      </c>
      <c r="R98" s="18">
        <v>248004</v>
      </c>
      <c r="S98" s="18">
        <v>244716</v>
      </c>
      <c r="T98" s="18">
        <v>233632</v>
      </c>
      <c r="U98" s="18">
        <v>232269</v>
      </c>
      <c r="V98" s="27"/>
      <c r="W98" s="18">
        <v>913413.42999999993</v>
      </c>
      <c r="X98" s="18">
        <v>775102</v>
      </c>
      <c r="Y98" s="18">
        <v>958621</v>
      </c>
      <c r="Z98" s="18">
        <v>952450</v>
      </c>
      <c r="AA98" s="12"/>
    </row>
    <row r="99" spans="2:27" x14ac:dyDescent="0.35">
      <c r="B99" s="43"/>
      <c r="C99" s="6" t="s">
        <v>66</v>
      </c>
      <c r="I99" s="35">
        <v>3223</v>
      </c>
      <c r="J99" s="35">
        <v>17841.559999999998</v>
      </c>
      <c r="K99" s="21">
        <v>8460</v>
      </c>
      <c r="L99" s="21">
        <v>18533</v>
      </c>
      <c r="M99" s="21">
        <v>12602</v>
      </c>
      <c r="N99" s="21">
        <v>4861</v>
      </c>
      <c r="O99" s="21">
        <v>7162</v>
      </c>
      <c r="P99" s="21">
        <v>28812</v>
      </c>
      <c r="Q99" s="21">
        <v>6950</v>
      </c>
      <c r="R99" s="21">
        <v>33532</v>
      </c>
      <c r="S99" s="21">
        <v>43212</v>
      </c>
      <c r="T99" s="21">
        <v>15967</v>
      </c>
      <c r="U99" s="21">
        <v>6276</v>
      </c>
      <c r="V99" s="28"/>
      <c r="W99" s="21">
        <v>57436.56</v>
      </c>
      <c r="X99" s="21">
        <v>47785</v>
      </c>
      <c r="Y99" s="21">
        <v>98987</v>
      </c>
      <c r="Z99" s="21">
        <v>75886</v>
      </c>
      <c r="AA99" s="12"/>
    </row>
    <row r="100" spans="2:27" x14ac:dyDescent="0.35">
      <c r="B100" s="43"/>
      <c r="C100" s="1" t="s">
        <v>62</v>
      </c>
      <c r="I100" s="20">
        <f>SUM(I98:I99)</f>
        <v>163415</v>
      </c>
      <c r="J100" s="20">
        <v>233194</v>
      </c>
      <c r="K100" s="20">
        <v>217926</v>
      </c>
      <c r="L100" s="20">
        <v>261327</v>
      </c>
      <c r="M100" s="20">
        <v>258403</v>
      </c>
      <c r="N100" s="20">
        <v>81998</v>
      </c>
      <c r="O100" s="20">
        <v>239338</v>
      </c>
      <c r="P100" s="20">
        <v>250035</v>
      </c>
      <c r="Q100" s="20">
        <v>251516</v>
      </c>
      <c r="R100" s="20">
        <v>281536</v>
      </c>
      <c r="S100" s="20">
        <v>287928</v>
      </c>
      <c r="T100" s="20">
        <v>249599</v>
      </c>
      <c r="U100" s="20">
        <v>238545</v>
      </c>
      <c r="V100" s="27"/>
      <c r="W100" s="20">
        <v>970849.99</v>
      </c>
      <c r="X100" s="20">
        <v>822887</v>
      </c>
      <c r="Y100" s="20">
        <v>1057608</v>
      </c>
      <c r="Z100" s="20">
        <v>1028336</v>
      </c>
      <c r="AA100" s="31"/>
    </row>
    <row r="101" spans="2:27" x14ac:dyDescent="0.35">
      <c r="B101" s="43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32"/>
    </row>
    <row r="102" spans="2:27" ht="10.5" x14ac:dyDescent="0.35">
      <c r="B102" s="43"/>
      <c r="C102" s="8" t="s">
        <v>67</v>
      </c>
      <c r="D102" s="9"/>
      <c r="E102" s="9"/>
      <c r="F102" s="9"/>
      <c r="G102" s="9"/>
      <c r="H102" s="9"/>
      <c r="I102" s="9"/>
      <c r="J102" s="9"/>
      <c r="K102" s="9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2:27" ht="5.15" customHeight="1" x14ac:dyDescent="0.35">
      <c r="B103" s="43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2:27" ht="10.5" x14ac:dyDescent="0.35">
      <c r="B104" s="43"/>
      <c r="C104" s="4" t="s">
        <v>143</v>
      </c>
      <c r="I104" s="23">
        <v>-28186</v>
      </c>
      <c r="J104" s="23">
        <v>-11748.34483860961</v>
      </c>
      <c r="K104" s="23">
        <v>-20695</v>
      </c>
      <c r="L104" s="23">
        <v>11461</v>
      </c>
      <c r="M104" s="23">
        <v>9321</v>
      </c>
      <c r="N104" s="23">
        <v>-46151</v>
      </c>
      <c r="O104" s="23">
        <v>2080</v>
      </c>
      <c r="P104" s="23">
        <v>10008</v>
      </c>
      <c r="Q104" s="23">
        <v>7943</v>
      </c>
      <c r="R104" s="23">
        <v>10070</v>
      </c>
      <c r="S104" s="23">
        <v>16266</v>
      </c>
      <c r="T104" s="23">
        <v>33739</v>
      </c>
      <c r="U104" s="23">
        <v>5081</v>
      </c>
      <c r="V104" s="27"/>
      <c r="W104" s="23">
        <v>-11661.344838609606</v>
      </c>
      <c r="X104" s="23">
        <v>-26120</v>
      </c>
      <c r="Y104" s="23">
        <v>65156</v>
      </c>
      <c r="Z104" s="23">
        <v>61528</v>
      </c>
      <c r="AA104" s="23">
        <v>76109</v>
      </c>
    </row>
    <row r="105" spans="2:27" x14ac:dyDescent="0.35">
      <c r="B105" s="43"/>
      <c r="C105" s="6" t="s">
        <v>145</v>
      </c>
      <c r="I105" s="35">
        <v>-8467</v>
      </c>
      <c r="J105" s="35">
        <v>586</v>
      </c>
      <c r="K105" s="21">
        <v>-5500</v>
      </c>
      <c r="L105" s="21">
        <v>1626</v>
      </c>
      <c r="M105" s="21">
        <v>3701</v>
      </c>
      <c r="N105" s="21">
        <v>-8627</v>
      </c>
      <c r="O105" s="21">
        <v>3495</v>
      </c>
      <c r="P105" s="21">
        <v>195</v>
      </c>
      <c r="Q105" s="21">
        <v>2628</v>
      </c>
      <c r="R105" s="21">
        <v>1740</v>
      </c>
      <c r="S105" s="21">
        <v>5049</v>
      </c>
      <c r="T105" s="21">
        <v>6845</v>
      </c>
      <c r="U105" s="21">
        <v>3929</v>
      </c>
      <c r="V105" s="28"/>
      <c r="W105" s="21">
        <v>413</v>
      </c>
      <c r="X105" s="21">
        <v>-2309</v>
      </c>
      <c r="Y105" s="21">
        <v>17563</v>
      </c>
      <c r="Z105" s="21">
        <v>10738</v>
      </c>
      <c r="AA105" s="21">
        <v>17772</v>
      </c>
    </row>
    <row r="106" spans="2:27" x14ac:dyDescent="0.35">
      <c r="B106" s="43"/>
      <c r="C106" s="6" t="s">
        <v>68</v>
      </c>
      <c r="I106" s="35">
        <v>7366</v>
      </c>
      <c r="J106" s="35">
        <v>6831</v>
      </c>
      <c r="K106" s="21">
        <v>19896</v>
      </c>
      <c r="L106" s="21">
        <v>9769</v>
      </c>
      <c r="M106" s="21">
        <v>9840</v>
      </c>
      <c r="N106" s="21">
        <v>9430</v>
      </c>
      <c r="O106" s="21">
        <v>9545</v>
      </c>
      <c r="P106" s="21">
        <v>9612</v>
      </c>
      <c r="Q106" s="21">
        <v>2931</v>
      </c>
      <c r="R106" s="21">
        <v>4177</v>
      </c>
      <c r="S106" s="21">
        <v>4480</v>
      </c>
      <c r="T106" s="21">
        <v>4234</v>
      </c>
      <c r="U106" s="21">
        <v>4373</v>
      </c>
      <c r="V106" s="28"/>
      <c r="W106" s="21">
        <v>46336</v>
      </c>
      <c r="X106" s="21">
        <v>31518</v>
      </c>
      <c r="Y106" s="21">
        <v>17264</v>
      </c>
      <c r="Z106" s="21">
        <v>27885</v>
      </c>
      <c r="AA106" s="21">
        <v>25835</v>
      </c>
    </row>
    <row r="107" spans="2:27" x14ac:dyDescent="0.35">
      <c r="B107" s="43"/>
      <c r="C107" s="6" t="s">
        <v>69</v>
      </c>
      <c r="I107" s="35">
        <v>11967</v>
      </c>
      <c r="J107" s="35">
        <v>11737</v>
      </c>
      <c r="K107" s="21">
        <v>11512</v>
      </c>
      <c r="L107" s="21">
        <v>11356</v>
      </c>
      <c r="M107" s="21">
        <v>11395</v>
      </c>
      <c r="N107" s="21">
        <v>10921</v>
      </c>
      <c r="O107" s="21">
        <v>10217</v>
      </c>
      <c r="P107" s="21">
        <v>9519</v>
      </c>
      <c r="Q107" s="21">
        <v>9772</v>
      </c>
      <c r="R107" s="21">
        <v>8691</v>
      </c>
      <c r="S107" s="21">
        <v>8120</v>
      </c>
      <c r="T107" s="21">
        <v>8192</v>
      </c>
      <c r="U107" s="21">
        <v>8176</v>
      </c>
      <c r="V107" s="28"/>
      <c r="W107" s="21">
        <v>46000</v>
      </c>
      <c r="X107" s="21">
        <v>40429</v>
      </c>
      <c r="Y107" s="21">
        <v>33179</v>
      </c>
      <c r="Z107" s="21">
        <v>31830</v>
      </c>
      <c r="AA107" s="21">
        <v>25659</v>
      </c>
    </row>
    <row r="108" spans="2:27" x14ac:dyDescent="0.35">
      <c r="B108" s="43"/>
      <c r="C108" s="6" t="s">
        <v>70</v>
      </c>
      <c r="I108" s="35">
        <v>3626</v>
      </c>
      <c r="J108" s="35">
        <v>3894</v>
      </c>
      <c r="K108" s="21">
        <v>3507</v>
      </c>
      <c r="L108" s="21">
        <v>3412</v>
      </c>
      <c r="M108" s="21">
        <v>3478</v>
      </c>
      <c r="N108" s="35">
        <v>5096</v>
      </c>
      <c r="O108" s="21">
        <v>2766</v>
      </c>
      <c r="P108" s="21">
        <v>2396</v>
      </c>
      <c r="Q108" s="21">
        <v>3271</v>
      </c>
      <c r="R108" s="21">
        <v>0</v>
      </c>
      <c r="S108" s="21">
        <v>0</v>
      </c>
      <c r="T108" s="21">
        <v>0</v>
      </c>
      <c r="U108" s="21">
        <v>0</v>
      </c>
      <c r="V108" s="28"/>
      <c r="W108" s="21">
        <v>14291</v>
      </c>
      <c r="X108" s="21">
        <v>13529</v>
      </c>
      <c r="Y108" s="21">
        <v>0</v>
      </c>
      <c r="Z108" s="21">
        <v>0</v>
      </c>
      <c r="AA108" s="21">
        <v>0</v>
      </c>
    </row>
    <row r="109" spans="2:27" x14ac:dyDescent="0.35">
      <c r="B109" s="43"/>
      <c r="C109" s="6" t="s">
        <v>71</v>
      </c>
      <c r="I109" s="35">
        <v>5186</v>
      </c>
      <c r="J109" s="35">
        <v>4558.3448386096061</v>
      </c>
      <c r="K109" s="21">
        <v>4575</v>
      </c>
      <c r="L109" s="21">
        <v>4736</v>
      </c>
      <c r="M109" s="21">
        <v>4455</v>
      </c>
      <c r="N109" s="21">
        <v>3289</v>
      </c>
      <c r="O109" s="21">
        <v>3443</v>
      </c>
      <c r="P109" s="21">
        <v>3322</v>
      </c>
      <c r="Q109" s="21">
        <v>2383</v>
      </c>
      <c r="R109" s="21">
        <v>3280</v>
      </c>
      <c r="S109" s="21">
        <v>1700</v>
      </c>
      <c r="T109" s="21">
        <v>1470</v>
      </c>
      <c r="U109" s="21">
        <v>1741</v>
      </c>
      <c r="V109" s="28"/>
      <c r="W109" s="21">
        <v>18324.344838609606</v>
      </c>
      <c r="X109" s="21">
        <v>12437</v>
      </c>
      <c r="Y109" s="21">
        <v>8191</v>
      </c>
      <c r="Z109" s="21">
        <v>8628</v>
      </c>
      <c r="AA109" s="21">
        <v>6016</v>
      </c>
    </row>
    <row r="110" spans="2:27" ht="10.5" x14ac:dyDescent="0.35">
      <c r="B110" s="43"/>
      <c r="C110" s="4" t="s">
        <v>72</v>
      </c>
      <c r="I110" s="36">
        <f>SUM(I104:I109)</f>
        <v>-8508</v>
      </c>
      <c r="J110" s="36">
        <v>15857.999999999996</v>
      </c>
      <c r="K110" s="22">
        <v>13295</v>
      </c>
      <c r="L110" s="22">
        <v>42360</v>
      </c>
      <c r="M110" s="22">
        <v>42190</v>
      </c>
      <c r="N110" s="22">
        <v>-26042</v>
      </c>
      <c r="O110" s="22">
        <v>31546</v>
      </c>
      <c r="P110" s="22">
        <v>35052</v>
      </c>
      <c r="Q110" s="22">
        <v>28928</v>
      </c>
      <c r="R110" s="22">
        <v>27958</v>
      </c>
      <c r="S110" s="22">
        <v>35615</v>
      </c>
      <c r="T110" s="22">
        <v>54480</v>
      </c>
      <c r="U110" s="22">
        <v>23300</v>
      </c>
      <c r="V110" s="27"/>
      <c r="W110" s="22">
        <v>113703</v>
      </c>
      <c r="X110" s="22">
        <v>69484</v>
      </c>
      <c r="Y110" s="22">
        <v>141353</v>
      </c>
      <c r="Z110" s="22">
        <v>140609</v>
      </c>
      <c r="AA110" s="22">
        <v>151391</v>
      </c>
    </row>
    <row r="111" spans="2:27" x14ac:dyDescent="0.35">
      <c r="B111" s="43"/>
      <c r="C111" s="6" t="s">
        <v>147</v>
      </c>
      <c r="I111" s="35">
        <v>-24</v>
      </c>
      <c r="J111" s="35">
        <v>37</v>
      </c>
      <c r="K111" s="21">
        <v>15</v>
      </c>
      <c r="L111" s="21">
        <v>-129</v>
      </c>
      <c r="M111" s="21">
        <v>593</v>
      </c>
      <c r="N111" s="21">
        <v>431</v>
      </c>
      <c r="O111" s="21">
        <v>138</v>
      </c>
      <c r="P111" s="21">
        <v>277</v>
      </c>
      <c r="Q111" s="21">
        <v>276</v>
      </c>
      <c r="R111" s="21">
        <v>665</v>
      </c>
      <c r="S111" s="21">
        <v>373</v>
      </c>
      <c r="T111" s="21">
        <v>-27</v>
      </c>
      <c r="U111" s="21">
        <v>-362</v>
      </c>
      <c r="V111" s="28"/>
      <c r="W111" s="21">
        <v>516</v>
      </c>
      <c r="X111" s="21">
        <v>1122</v>
      </c>
      <c r="Y111" s="21">
        <v>649</v>
      </c>
      <c r="Z111" s="21">
        <v>127</v>
      </c>
      <c r="AA111" s="21">
        <v>4237</v>
      </c>
    </row>
    <row r="112" spans="2:27" x14ac:dyDescent="0.35">
      <c r="B112" s="43"/>
      <c r="C112" s="6" t="s">
        <v>73</v>
      </c>
      <c r="I112" s="35">
        <v>417</v>
      </c>
      <c r="J112" s="35">
        <v>255</v>
      </c>
      <c r="K112" s="21">
        <v>522</v>
      </c>
      <c r="L112" s="21">
        <v>-256</v>
      </c>
      <c r="M112" s="21">
        <v>-426</v>
      </c>
      <c r="N112" s="21">
        <v>-1806</v>
      </c>
      <c r="O112" s="21">
        <v>3585</v>
      </c>
      <c r="P112" s="21">
        <v>540</v>
      </c>
      <c r="Q112" s="21">
        <v>619</v>
      </c>
      <c r="R112" s="21">
        <v>696</v>
      </c>
      <c r="S112" s="21">
        <v>526</v>
      </c>
      <c r="T112" s="21">
        <v>709</v>
      </c>
      <c r="U112" s="21">
        <v>299</v>
      </c>
      <c r="V112" s="28"/>
      <c r="W112" s="21">
        <v>95</v>
      </c>
      <c r="X112" s="21">
        <v>2938</v>
      </c>
      <c r="Y112" s="21">
        <v>2230</v>
      </c>
      <c r="Z112" s="21">
        <v>5098</v>
      </c>
      <c r="AA112" s="21">
        <v>-11296</v>
      </c>
    </row>
    <row r="113" spans="2:27" x14ac:dyDescent="0.35">
      <c r="B113" s="43"/>
      <c r="C113" s="6" t="s">
        <v>74</v>
      </c>
      <c r="I113" s="35">
        <v>0</v>
      </c>
      <c r="J113" s="35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-4238</v>
      </c>
      <c r="P113" s="21">
        <v>9986</v>
      </c>
      <c r="Q113" s="21">
        <v>4253</v>
      </c>
      <c r="R113" s="21">
        <v>0</v>
      </c>
      <c r="S113" s="21">
        <v>0</v>
      </c>
      <c r="T113" s="21">
        <v>0</v>
      </c>
      <c r="U113" s="21">
        <v>0</v>
      </c>
      <c r="V113" s="28"/>
      <c r="W113" s="21">
        <v>0</v>
      </c>
      <c r="X113" s="21">
        <v>10001</v>
      </c>
      <c r="Y113" s="21">
        <v>0</v>
      </c>
      <c r="Z113" s="21">
        <v>0</v>
      </c>
      <c r="AA113" s="21">
        <v>0</v>
      </c>
    </row>
    <row r="114" spans="2:27" x14ac:dyDescent="0.35">
      <c r="B114" s="43"/>
      <c r="C114" s="6" t="s">
        <v>75</v>
      </c>
      <c r="I114" s="35">
        <v>11</v>
      </c>
      <c r="J114" s="35">
        <v>7908</v>
      </c>
      <c r="K114" s="21">
        <v>6502</v>
      </c>
      <c r="L114" s="35" t="s">
        <v>153</v>
      </c>
      <c r="M114" s="35" t="s">
        <v>154</v>
      </c>
      <c r="N114" s="21">
        <v>733</v>
      </c>
      <c r="O114" s="21">
        <v>0</v>
      </c>
      <c r="P114" s="21">
        <v>0</v>
      </c>
      <c r="Q114" s="21">
        <v>0</v>
      </c>
      <c r="R114" s="21">
        <v>74</v>
      </c>
      <c r="S114" s="21">
        <v>284</v>
      </c>
      <c r="T114" s="21">
        <v>0</v>
      </c>
      <c r="U114" s="21">
        <v>0</v>
      </c>
      <c r="V114" s="28"/>
      <c r="W114" s="21">
        <v>14653</v>
      </c>
      <c r="X114" s="21">
        <v>733</v>
      </c>
      <c r="Y114" s="21">
        <v>358</v>
      </c>
      <c r="Z114" s="21">
        <v>3684</v>
      </c>
      <c r="AA114" s="21">
        <v>4198</v>
      </c>
    </row>
    <row r="115" spans="2:27" x14ac:dyDescent="0.35">
      <c r="B115" s="43"/>
      <c r="C115" s="6" t="s">
        <v>76</v>
      </c>
      <c r="I115" s="35">
        <v>0</v>
      </c>
      <c r="J115" s="35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8"/>
      <c r="W115" s="21">
        <v>0</v>
      </c>
      <c r="X115" s="21">
        <v>0</v>
      </c>
      <c r="Y115" s="21">
        <v>0</v>
      </c>
      <c r="Z115" s="21">
        <v>6999</v>
      </c>
      <c r="AA115" s="21">
        <v>0</v>
      </c>
    </row>
    <row r="116" spans="2:27" x14ac:dyDescent="0.35">
      <c r="B116" s="43"/>
      <c r="C116" s="6" t="s">
        <v>77</v>
      </c>
      <c r="I116" s="35">
        <v>0</v>
      </c>
      <c r="J116" s="35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30</v>
      </c>
      <c r="Q116" s="21">
        <v>-3373</v>
      </c>
      <c r="R116" s="21">
        <v>0</v>
      </c>
      <c r="S116" s="21">
        <v>0</v>
      </c>
      <c r="T116" s="21">
        <v>0</v>
      </c>
      <c r="U116" s="21">
        <v>0</v>
      </c>
      <c r="V116" s="28"/>
      <c r="W116" s="21">
        <v>0</v>
      </c>
      <c r="X116" s="21">
        <v>-3343</v>
      </c>
      <c r="Y116" s="21">
        <v>0</v>
      </c>
      <c r="Z116" s="21">
        <v>0</v>
      </c>
      <c r="AA116" s="21">
        <v>0</v>
      </c>
    </row>
    <row r="117" spans="2:27" x14ac:dyDescent="0.35">
      <c r="B117" s="43"/>
      <c r="C117" s="6" t="s">
        <v>78</v>
      </c>
      <c r="I117" s="35">
        <v>1164</v>
      </c>
      <c r="J117" s="35">
        <v>459</v>
      </c>
      <c r="K117" s="21">
        <v>1055</v>
      </c>
      <c r="L117" s="21">
        <v>2562</v>
      </c>
      <c r="M117" s="21">
        <v>1983</v>
      </c>
      <c r="N117" s="21">
        <v>-468</v>
      </c>
      <c r="O117" s="21">
        <v>3510</v>
      </c>
      <c r="P117" s="21">
        <v>2334</v>
      </c>
      <c r="Q117" s="21">
        <v>845</v>
      </c>
      <c r="R117" s="21">
        <v>-1064</v>
      </c>
      <c r="S117" s="21">
        <v>1679</v>
      </c>
      <c r="T117" s="21">
        <v>1779</v>
      </c>
      <c r="U117" s="21">
        <v>2058</v>
      </c>
      <c r="V117" s="28"/>
      <c r="W117" s="21">
        <v>6059</v>
      </c>
      <c r="X117" s="21">
        <v>6221</v>
      </c>
      <c r="Y117" s="21">
        <v>4452</v>
      </c>
      <c r="Z117" s="21">
        <v>10067</v>
      </c>
      <c r="AA117" s="21">
        <v>6164</v>
      </c>
    </row>
    <row r="118" spans="2:27" x14ac:dyDescent="0.35">
      <c r="B118" s="43"/>
      <c r="C118" s="6" t="s">
        <v>79</v>
      </c>
      <c r="I118" s="35">
        <v>0</v>
      </c>
      <c r="J118" s="35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6816</v>
      </c>
      <c r="Q118" s="21">
        <v>14049</v>
      </c>
      <c r="R118" s="21">
        <v>13445</v>
      </c>
      <c r="S118" s="21">
        <v>6833</v>
      </c>
      <c r="T118" s="21">
        <v>12849</v>
      </c>
      <c r="U118" s="21">
        <v>5420</v>
      </c>
      <c r="V118" s="28"/>
      <c r="W118" s="21">
        <v>0</v>
      </c>
      <c r="X118" s="21">
        <v>20865</v>
      </c>
      <c r="Y118" s="21">
        <v>38547</v>
      </c>
      <c r="Z118" s="21">
        <v>0</v>
      </c>
      <c r="AA118" s="21">
        <v>0</v>
      </c>
    </row>
    <row r="119" spans="2:27" x14ac:dyDescent="0.35">
      <c r="B119" s="43"/>
      <c r="C119" s="6" t="s">
        <v>80</v>
      </c>
      <c r="I119" s="35">
        <v>0</v>
      </c>
      <c r="J119" s="35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8"/>
      <c r="W119" s="21">
        <v>0</v>
      </c>
      <c r="X119" s="21">
        <v>0</v>
      </c>
      <c r="Y119" s="21">
        <v>0</v>
      </c>
      <c r="Z119" s="21">
        <v>-1065</v>
      </c>
      <c r="AA119" s="21">
        <v>0</v>
      </c>
    </row>
    <row r="120" spans="2:27" x14ac:dyDescent="0.35">
      <c r="B120" s="43"/>
      <c r="C120" s="6" t="s">
        <v>81</v>
      </c>
      <c r="I120" s="35">
        <v>0</v>
      </c>
      <c r="J120" s="35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413</v>
      </c>
      <c r="S120" s="21">
        <v>494</v>
      </c>
      <c r="T120" s="21">
        <v>-14980</v>
      </c>
      <c r="U120" s="21">
        <v>0</v>
      </c>
      <c r="V120" s="28"/>
      <c r="W120" s="21">
        <v>0</v>
      </c>
      <c r="X120" s="21">
        <v>0</v>
      </c>
      <c r="Y120" s="21">
        <v>-14073</v>
      </c>
      <c r="Z120" s="21">
        <v>0</v>
      </c>
      <c r="AA120" s="21">
        <v>0</v>
      </c>
    </row>
    <row r="121" spans="2:27" x14ac:dyDescent="0.35">
      <c r="B121" s="43"/>
      <c r="C121" s="6" t="s">
        <v>146</v>
      </c>
      <c r="I121" s="35">
        <v>0</v>
      </c>
      <c r="J121" s="35">
        <v>542</v>
      </c>
      <c r="K121" s="21">
        <v>7736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8"/>
      <c r="W121" s="21">
        <v>8278</v>
      </c>
      <c r="X121" s="21">
        <v>0</v>
      </c>
      <c r="Y121" s="21">
        <v>0</v>
      </c>
      <c r="Z121" s="21">
        <v>0</v>
      </c>
      <c r="AA121" s="21">
        <v>0</v>
      </c>
    </row>
    <row r="122" spans="2:27" x14ac:dyDescent="0.35">
      <c r="B122" s="43"/>
      <c r="C122" s="6" t="s">
        <v>148</v>
      </c>
      <c r="I122" s="35">
        <v>713</v>
      </c>
      <c r="J122" s="35">
        <v>1044</v>
      </c>
      <c r="K122" s="21">
        <v>881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8"/>
      <c r="W122" s="21">
        <v>1925</v>
      </c>
      <c r="X122" s="21">
        <v>0</v>
      </c>
      <c r="Y122" s="21">
        <v>0</v>
      </c>
      <c r="Z122" s="21">
        <v>0</v>
      </c>
      <c r="AA122" s="21">
        <v>0</v>
      </c>
    </row>
    <row r="123" spans="2:27" x14ac:dyDescent="0.35">
      <c r="B123" s="43"/>
      <c r="C123" s="6" t="s">
        <v>136</v>
      </c>
      <c r="I123" s="21">
        <v>0</v>
      </c>
      <c r="J123" s="21">
        <v>3553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8"/>
      <c r="W123" s="21">
        <v>3553</v>
      </c>
      <c r="X123" s="21">
        <v>0</v>
      </c>
      <c r="Y123" s="21">
        <v>0</v>
      </c>
      <c r="Z123" s="21">
        <v>0</v>
      </c>
      <c r="AA123" s="21">
        <v>0</v>
      </c>
    </row>
    <row r="124" spans="2:27" x14ac:dyDescent="0.35">
      <c r="B124" s="43"/>
      <c r="C124" s="6" t="s">
        <v>82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-8606</v>
      </c>
      <c r="U124" s="21">
        <v>427</v>
      </c>
      <c r="V124" s="28"/>
      <c r="W124" s="21">
        <v>0</v>
      </c>
      <c r="X124" s="21">
        <v>0</v>
      </c>
      <c r="Y124" s="21">
        <v>-8179</v>
      </c>
      <c r="Z124" s="21">
        <v>-591</v>
      </c>
      <c r="AA124" s="21">
        <v>-755</v>
      </c>
    </row>
    <row r="125" spans="2:27" x14ac:dyDescent="0.35">
      <c r="B125" s="43"/>
      <c r="C125" s="6" t="s">
        <v>83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8"/>
      <c r="W125" s="21">
        <v>0</v>
      </c>
      <c r="X125" s="21">
        <v>0</v>
      </c>
      <c r="Y125" s="21">
        <v>0</v>
      </c>
      <c r="Z125" s="21">
        <v>0</v>
      </c>
      <c r="AA125" s="21">
        <v>8300</v>
      </c>
    </row>
    <row r="126" spans="2:27" x14ac:dyDescent="0.35">
      <c r="B126" s="43"/>
      <c r="C126" s="6" t="s">
        <v>159</v>
      </c>
      <c r="I126" s="21">
        <v>1574</v>
      </c>
      <c r="J126" s="21">
        <v>848</v>
      </c>
      <c r="K126" s="21">
        <v>-801</v>
      </c>
      <c r="L126" s="21">
        <v>-3004</v>
      </c>
      <c r="M126" s="21">
        <v>-2712</v>
      </c>
      <c r="N126" s="21">
        <v>3838</v>
      </c>
      <c r="O126" s="21">
        <v>-1190</v>
      </c>
      <c r="P126" s="21">
        <v>-4828</v>
      </c>
      <c r="Q126" s="21">
        <v>-2421</v>
      </c>
      <c r="R126" s="21">
        <v>-3405</v>
      </c>
      <c r="S126" s="21">
        <v>-1999</v>
      </c>
      <c r="T126" s="21">
        <v>-2139</v>
      </c>
      <c r="U126" s="21">
        <v>-1430</v>
      </c>
      <c r="V126" s="28"/>
      <c r="W126" s="21">
        <v>-5669</v>
      </c>
      <c r="X126" s="21">
        <v>-4601</v>
      </c>
      <c r="Y126" s="21">
        <v>-8973</v>
      </c>
      <c r="Z126" s="21">
        <v>-6312</v>
      </c>
      <c r="AA126" s="21">
        <v>-10227</v>
      </c>
    </row>
    <row r="127" spans="2:27" x14ac:dyDescent="0.35">
      <c r="B127" s="43"/>
      <c r="C127" s="6" t="s">
        <v>84</v>
      </c>
      <c r="I127" s="21">
        <v>-678</v>
      </c>
      <c r="J127" s="21">
        <v>2230</v>
      </c>
      <c r="K127" s="21">
        <v>2096</v>
      </c>
      <c r="L127" s="21">
        <v>4616</v>
      </c>
      <c r="M127" s="21">
        <v>4219</v>
      </c>
      <c r="N127" s="21">
        <v>-1433</v>
      </c>
      <c r="O127" s="21">
        <v>2311</v>
      </c>
      <c r="P127" s="21">
        <v>3485</v>
      </c>
      <c r="Q127" s="21">
        <v>3611</v>
      </c>
      <c r="R127" s="21">
        <v>4637</v>
      </c>
      <c r="S127" s="21">
        <v>3116</v>
      </c>
      <c r="T127" s="21">
        <v>3402</v>
      </c>
      <c r="U127" s="21">
        <v>2898</v>
      </c>
      <c r="V127" s="28"/>
      <c r="W127" s="21">
        <v>13161</v>
      </c>
      <c r="X127" s="21">
        <v>7974</v>
      </c>
      <c r="Y127" s="21">
        <v>14053</v>
      </c>
      <c r="Z127" s="21">
        <v>13490</v>
      </c>
      <c r="AA127" s="21">
        <v>13164</v>
      </c>
    </row>
    <row r="128" spans="2:27" x14ac:dyDescent="0.35">
      <c r="B128" s="43"/>
      <c r="C128" s="6" t="s">
        <v>85</v>
      </c>
      <c r="I128" s="21">
        <v>-5984</v>
      </c>
      <c r="J128" s="21">
        <v>-5867</v>
      </c>
      <c r="K128" s="21">
        <v>-5851</v>
      </c>
      <c r="L128" s="21">
        <v>-5507</v>
      </c>
      <c r="M128" s="21">
        <v>-5690</v>
      </c>
      <c r="N128" s="21">
        <v>-5763</v>
      </c>
      <c r="O128" s="21">
        <v>-5813</v>
      </c>
      <c r="P128" s="21">
        <v>-5602</v>
      </c>
      <c r="Q128" s="21">
        <v>-5190</v>
      </c>
      <c r="R128" s="21">
        <v>0</v>
      </c>
      <c r="S128" s="21">
        <v>0</v>
      </c>
      <c r="T128" s="21">
        <v>0</v>
      </c>
      <c r="U128" s="21">
        <v>0</v>
      </c>
      <c r="V128" s="28"/>
      <c r="W128" s="21">
        <v>-22915</v>
      </c>
      <c r="X128" s="21">
        <v>-22368</v>
      </c>
      <c r="Y128" s="21">
        <v>0</v>
      </c>
      <c r="Z128" s="21">
        <v>0</v>
      </c>
      <c r="AA128" s="21">
        <v>0</v>
      </c>
    </row>
    <row r="129" spans="2:27" ht="10.5" x14ac:dyDescent="0.35">
      <c r="B129" s="43"/>
      <c r="C129" s="4" t="s">
        <v>86</v>
      </c>
      <c r="I129" s="36">
        <f>SUM(I110:I128)</f>
        <v>-11315</v>
      </c>
      <c r="J129" s="36">
        <v>26866.999999999996</v>
      </c>
      <c r="K129" s="36">
        <v>25450</v>
      </c>
      <c r="L129" s="36">
        <v>40802</v>
      </c>
      <c r="M129" s="36">
        <v>40240</v>
      </c>
      <c r="N129" s="22">
        <v>-30510</v>
      </c>
      <c r="O129" s="22">
        <v>29849</v>
      </c>
      <c r="P129" s="22">
        <v>48090</v>
      </c>
      <c r="Q129" s="22">
        <v>41597</v>
      </c>
      <c r="R129" s="22">
        <v>43419</v>
      </c>
      <c r="S129" s="22">
        <v>46921</v>
      </c>
      <c r="T129" s="22">
        <v>47467</v>
      </c>
      <c r="U129" s="22">
        <v>32610</v>
      </c>
      <c r="V129" s="27"/>
      <c r="W129" s="22">
        <v>133359</v>
      </c>
      <c r="X129" s="22">
        <v>89026</v>
      </c>
      <c r="Y129" s="22">
        <v>170417</v>
      </c>
      <c r="Z129" s="22">
        <v>172106</v>
      </c>
      <c r="AA129" s="22">
        <v>165176</v>
      </c>
    </row>
    <row r="130" spans="2:27" x14ac:dyDescent="0.35">
      <c r="B130" s="43"/>
      <c r="C130" s="1" t="s">
        <v>155</v>
      </c>
      <c r="L130" s="33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34"/>
      <c r="Z130" s="34"/>
      <c r="AA130" s="34"/>
    </row>
    <row r="131" spans="2:27" x14ac:dyDescent="0.35">
      <c r="B131" s="43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2:27" ht="10.5" x14ac:dyDescent="0.35">
      <c r="B132" s="43"/>
      <c r="C132" s="2" t="s">
        <v>87</v>
      </c>
      <c r="D132" s="3"/>
      <c r="E132" s="3"/>
      <c r="F132" s="3"/>
      <c r="G132" s="3"/>
      <c r="H132" s="3"/>
      <c r="I132" s="3"/>
      <c r="J132" s="3"/>
      <c r="K132" s="3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5.15" customHeight="1" x14ac:dyDescent="0.35">
      <c r="B133" s="43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2:27" x14ac:dyDescent="0.35">
      <c r="B134" s="43"/>
      <c r="C134" s="1" t="s">
        <v>2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2:27" ht="5.15" customHeight="1" x14ac:dyDescent="0.35">
      <c r="B135" s="43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2:27" ht="5.15" customHeight="1" x14ac:dyDescent="0.35">
      <c r="B136" s="43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2:27" ht="10.5" x14ac:dyDescent="0.35">
      <c r="B137" s="43"/>
      <c r="C137" s="4" t="s">
        <v>88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2:27" x14ac:dyDescent="0.35">
      <c r="B138" s="43"/>
      <c r="C138" s="6" t="s">
        <v>143</v>
      </c>
      <c r="I138" s="18">
        <v>-28186</v>
      </c>
      <c r="J138" s="18">
        <v>-11748</v>
      </c>
      <c r="K138" s="18">
        <v>-20695</v>
      </c>
      <c r="L138" s="18">
        <v>11461</v>
      </c>
      <c r="M138" s="18">
        <v>9321</v>
      </c>
      <c r="N138" s="18">
        <v>-46151</v>
      </c>
      <c r="O138" s="18">
        <v>2080</v>
      </c>
      <c r="P138" s="18">
        <v>10008</v>
      </c>
      <c r="Q138" s="18">
        <v>7943</v>
      </c>
      <c r="R138" s="18">
        <v>10070</v>
      </c>
      <c r="S138" s="18">
        <v>16266</v>
      </c>
      <c r="T138" s="18">
        <v>33739</v>
      </c>
      <c r="U138" s="18">
        <v>5081</v>
      </c>
      <c r="V138" s="27"/>
      <c r="W138" s="18">
        <v>-11661</v>
      </c>
      <c r="X138" s="18">
        <v>-26120</v>
      </c>
      <c r="Y138" s="18">
        <v>65156</v>
      </c>
      <c r="Z138" s="18">
        <v>61528</v>
      </c>
      <c r="AA138" s="18">
        <v>76109</v>
      </c>
    </row>
    <row r="139" spans="2:27" x14ac:dyDescent="0.35">
      <c r="B139" s="43"/>
      <c r="C139" s="14" t="s">
        <v>89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2:27" x14ac:dyDescent="0.35">
      <c r="B140" s="43"/>
      <c r="C140" s="13" t="s">
        <v>90</v>
      </c>
      <c r="I140" s="21">
        <v>11967</v>
      </c>
      <c r="J140" s="21">
        <v>11737</v>
      </c>
      <c r="K140" s="21">
        <v>11512</v>
      </c>
      <c r="L140" s="21">
        <v>11356</v>
      </c>
      <c r="M140" s="21">
        <v>11395</v>
      </c>
      <c r="N140" s="21">
        <v>10921</v>
      </c>
      <c r="O140" s="21">
        <v>10217</v>
      </c>
      <c r="P140" s="21">
        <v>9519</v>
      </c>
      <c r="Q140" s="21">
        <v>9772</v>
      </c>
      <c r="R140" s="21">
        <v>8691</v>
      </c>
      <c r="S140" s="21">
        <v>8120</v>
      </c>
      <c r="T140" s="21">
        <v>8192</v>
      </c>
      <c r="U140" s="21">
        <v>8176</v>
      </c>
      <c r="V140" s="28"/>
      <c r="W140" s="21">
        <v>46000</v>
      </c>
      <c r="X140" s="21">
        <v>40429</v>
      </c>
      <c r="Y140" s="21">
        <v>33179</v>
      </c>
      <c r="Z140" s="21">
        <v>31830</v>
      </c>
      <c r="AA140" s="21">
        <v>25659</v>
      </c>
    </row>
    <row r="141" spans="2:27" x14ac:dyDescent="0.35">
      <c r="B141" s="43"/>
      <c r="C141" s="13" t="s">
        <v>91</v>
      </c>
      <c r="I141" s="21">
        <v>3626</v>
      </c>
      <c r="J141" s="21">
        <v>3894</v>
      </c>
      <c r="K141" s="21">
        <v>3507</v>
      </c>
      <c r="L141" s="21">
        <v>3412</v>
      </c>
      <c r="M141" s="21">
        <v>3478</v>
      </c>
      <c r="N141" s="21">
        <v>5096</v>
      </c>
      <c r="O141" s="21">
        <v>2766</v>
      </c>
      <c r="P141" s="21">
        <v>2396</v>
      </c>
      <c r="Q141" s="21">
        <v>3271</v>
      </c>
      <c r="R141" s="21">
        <v>0</v>
      </c>
      <c r="S141" s="21">
        <v>0</v>
      </c>
      <c r="T141" s="21">
        <v>0</v>
      </c>
      <c r="U141" s="21">
        <v>0</v>
      </c>
      <c r="V141" s="28"/>
      <c r="W141" s="21">
        <v>14291</v>
      </c>
      <c r="X141" s="21">
        <v>13529</v>
      </c>
      <c r="Y141" s="21">
        <v>0</v>
      </c>
      <c r="Z141" s="21">
        <v>0</v>
      </c>
      <c r="AA141" s="21">
        <v>0</v>
      </c>
    </row>
    <row r="142" spans="2:27" x14ac:dyDescent="0.35">
      <c r="B142" s="43"/>
      <c r="C142" s="13" t="s">
        <v>92</v>
      </c>
      <c r="I142" s="21">
        <v>5186</v>
      </c>
      <c r="J142" s="21">
        <v>4558</v>
      </c>
      <c r="K142" s="21">
        <v>4575</v>
      </c>
      <c r="L142" s="21">
        <v>4736</v>
      </c>
      <c r="M142" s="21">
        <v>4455</v>
      </c>
      <c r="N142" s="21">
        <v>3289</v>
      </c>
      <c r="O142" s="21">
        <v>3443</v>
      </c>
      <c r="P142" s="21">
        <v>3322</v>
      </c>
      <c r="Q142" s="21">
        <v>2383</v>
      </c>
      <c r="R142" s="21">
        <v>3280</v>
      </c>
      <c r="S142" s="21">
        <v>1700</v>
      </c>
      <c r="T142" s="21">
        <v>1470</v>
      </c>
      <c r="U142" s="21">
        <v>1741</v>
      </c>
      <c r="V142" s="28"/>
      <c r="W142" s="21">
        <v>18324</v>
      </c>
      <c r="X142" s="21">
        <v>12437</v>
      </c>
      <c r="Y142" s="21">
        <v>8191</v>
      </c>
      <c r="Z142" s="21">
        <v>8628</v>
      </c>
      <c r="AA142" s="21">
        <v>6016</v>
      </c>
    </row>
    <row r="143" spans="2:27" x14ac:dyDescent="0.35">
      <c r="B143" s="43"/>
      <c r="C143" s="13" t="s">
        <v>141</v>
      </c>
      <c r="I143" s="21">
        <v>-24</v>
      </c>
      <c r="J143" s="21">
        <v>37</v>
      </c>
      <c r="K143" s="21">
        <v>15</v>
      </c>
      <c r="L143" s="21">
        <v>-129</v>
      </c>
      <c r="M143" s="21">
        <v>593</v>
      </c>
      <c r="N143" s="21">
        <v>431</v>
      </c>
      <c r="O143" s="21">
        <v>138</v>
      </c>
      <c r="P143" s="21">
        <v>277</v>
      </c>
      <c r="Q143" s="21">
        <v>276</v>
      </c>
      <c r="R143" s="21">
        <v>665</v>
      </c>
      <c r="S143" s="21">
        <v>373</v>
      </c>
      <c r="T143" s="21">
        <v>-27</v>
      </c>
      <c r="U143" s="21">
        <v>-362</v>
      </c>
      <c r="V143" s="28"/>
      <c r="W143" s="21">
        <v>516</v>
      </c>
      <c r="X143" s="21">
        <v>1122</v>
      </c>
      <c r="Y143" s="21">
        <v>649</v>
      </c>
      <c r="Z143" s="21">
        <v>127</v>
      </c>
      <c r="AA143" s="21">
        <v>4386</v>
      </c>
    </row>
    <row r="144" spans="2:27" x14ac:dyDescent="0.35">
      <c r="B144" s="43"/>
      <c r="C144" s="13" t="s">
        <v>93</v>
      </c>
      <c r="I144" s="21">
        <v>417</v>
      </c>
      <c r="J144" s="21">
        <v>255</v>
      </c>
      <c r="K144" s="21">
        <v>522</v>
      </c>
      <c r="L144" s="21">
        <v>-256</v>
      </c>
      <c r="M144" s="21">
        <v>-426</v>
      </c>
      <c r="N144" s="21">
        <v>-1806</v>
      </c>
      <c r="O144" s="21">
        <v>3585</v>
      </c>
      <c r="P144" s="21">
        <v>540</v>
      </c>
      <c r="Q144" s="21">
        <v>619</v>
      </c>
      <c r="R144" s="21">
        <v>696</v>
      </c>
      <c r="S144" s="21">
        <v>526</v>
      </c>
      <c r="T144" s="21">
        <v>709</v>
      </c>
      <c r="U144" s="21">
        <v>299</v>
      </c>
      <c r="V144" s="28"/>
      <c r="W144" s="21">
        <v>95</v>
      </c>
      <c r="X144" s="21">
        <v>2938</v>
      </c>
      <c r="Y144" s="21">
        <v>2230</v>
      </c>
      <c r="Z144" s="21">
        <v>5098</v>
      </c>
      <c r="AA144" s="21">
        <v>-11296</v>
      </c>
    </row>
    <row r="145" spans="2:27" x14ac:dyDescent="0.35">
      <c r="B145" s="43"/>
      <c r="C145" s="13" t="s">
        <v>149</v>
      </c>
      <c r="I145" s="21">
        <v>713</v>
      </c>
      <c r="J145" s="21">
        <v>1044</v>
      </c>
      <c r="K145" s="21">
        <v>881</v>
      </c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8"/>
      <c r="W145" s="21">
        <v>1925</v>
      </c>
      <c r="X145" s="21"/>
      <c r="Y145" s="21"/>
      <c r="Z145" s="21"/>
      <c r="AA145" s="21"/>
    </row>
    <row r="146" spans="2:27" x14ac:dyDescent="0.35">
      <c r="B146" s="43"/>
      <c r="C146" s="13" t="s">
        <v>94</v>
      </c>
      <c r="I146" s="21">
        <v>7366</v>
      </c>
      <c r="J146" s="21">
        <v>6831</v>
      </c>
      <c r="K146" s="21">
        <v>19896</v>
      </c>
      <c r="L146" s="21">
        <v>9769</v>
      </c>
      <c r="M146" s="21">
        <v>9840</v>
      </c>
      <c r="N146" s="21">
        <v>9430</v>
      </c>
      <c r="O146" s="21">
        <v>9545</v>
      </c>
      <c r="P146" s="21">
        <v>9612</v>
      </c>
      <c r="Q146" s="21">
        <v>2931</v>
      </c>
      <c r="R146" s="21">
        <v>4177</v>
      </c>
      <c r="S146" s="21">
        <v>4480</v>
      </c>
      <c r="T146" s="21">
        <v>4234</v>
      </c>
      <c r="U146" s="21">
        <v>4373</v>
      </c>
      <c r="V146" s="28"/>
      <c r="W146" s="21">
        <v>46336</v>
      </c>
      <c r="X146" s="21">
        <v>31518</v>
      </c>
      <c r="Y146" s="21">
        <v>17264</v>
      </c>
      <c r="Z146" s="21">
        <v>27885</v>
      </c>
      <c r="AA146" s="21">
        <v>25835</v>
      </c>
    </row>
    <row r="147" spans="2:27" x14ac:dyDescent="0.35">
      <c r="B147" s="43"/>
      <c r="C147" s="13" t="s">
        <v>157</v>
      </c>
      <c r="I147" s="21">
        <v>1574</v>
      </c>
      <c r="J147" s="21">
        <v>848</v>
      </c>
      <c r="K147" s="21">
        <v>-801</v>
      </c>
      <c r="L147" s="21">
        <v>-3004</v>
      </c>
      <c r="M147" s="21">
        <v>-2712</v>
      </c>
      <c r="N147" s="21">
        <v>3838</v>
      </c>
      <c r="O147" s="21">
        <v>-1190</v>
      </c>
      <c r="P147" s="21">
        <v>-4828</v>
      </c>
      <c r="Q147" s="21">
        <v>-2421</v>
      </c>
      <c r="R147" s="21">
        <v>-3405</v>
      </c>
      <c r="S147" s="21">
        <v>-1999</v>
      </c>
      <c r="T147" s="21">
        <v>-2139</v>
      </c>
      <c r="U147" s="21">
        <v>-1430</v>
      </c>
      <c r="V147" s="28"/>
      <c r="W147" s="21">
        <v>-5669</v>
      </c>
      <c r="X147" s="21">
        <v>-4601</v>
      </c>
      <c r="Y147" s="21">
        <v>-8973</v>
      </c>
      <c r="Z147" s="21">
        <v>-6312</v>
      </c>
      <c r="AA147" s="21">
        <v>-10227</v>
      </c>
    </row>
    <row r="148" spans="2:27" x14ac:dyDescent="0.35">
      <c r="B148" s="43"/>
      <c r="C148" s="13" t="s">
        <v>49</v>
      </c>
      <c r="I148" s="21">
        <v>-8467</v>
      </c>
      <c r="J148" s="21">
        <v>586</v>
      </c>
      <c r="K148" s="21">
        <v>-5500</v>
      </c>
      <c r="L148" s="21">
        <v>1626</v>
      </c>
      <c r="M148" s="21">
        <v>3701</v>
      </c>
      <c r="N148" s="21">
        <v>-8627</v>
      </c>
      <c r="O148" s="21">
        <v>3495</v>
      </c>
      <c r="P148" s="21">
        <v>195</v>
      </c>
      <c r="Q148" s="21">
        <v>2628</v>
      </c>
      <c r="R148" s="21">
        <v>1740</v>
      </c>
      <c r="S148" s="21">
        <v>5049</v>
      </c>
      <c r="T148" s="21">
        <v>6845</v>
      </c>
      <c r="U148" s="21">
        <v>3929</v>
      </c>
      <c r="V148" s="28"/>
      <c r="W148" s="21">
        <v>413</v>
      </c>
      <c r="X148" s="21">
        <v>-2309</v>
      </c>
      <c r="Y148" s="21">
        <v>17563</v>
      </c>
      <c r="Z148" s="21">
        <v>10738</v>
      </c>
      <c r="AA148" s="21">
        <v>17772</v>
      </c>
    </row>
    <row r="149" spans="2:27" x14ac:dyDescent="0.35">
      <c r="B149" s="43"/>
      <c r="C149" s="13" t="s">
        <v>47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413</v>
      </c>
      <c r="S149" s="21">
        <v>494</v>
      </c>
      <c r="T149" s="21">
        <v>-14980</v>
      </c>
      <c r="U149" s="21">
        <v>0</v>
      </c>
      <c r="V149" s="28"/>
      <c r="W149" s="21">
        <v>0</v>
      </c>
      <c r="X149" s="21">
        <v>0</v>
      </c>
      <c r="Y149" s="21">
        <v>-14073</v>
      </c>
      <c r="Z149" s="21">
        <v>0</v>
      </c>
      <c r="AA149" s="21">
        <v>0</v>
      </c>
    </row>
    <row r="150" spans="2:27" x14ac:dyDescent="0.35">
      <c r="B150" s="43"/>
      <c r="C150" s="13" t="s">
        <v>95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-8606</v>
      </c>
      <c r="U150" s="21">
        <v>0</v>
      </c>
      <c r="V150" s="28"/>
      <c r="W150" s="21">
        <v>0</v>
      </c>
      <c r="X150" s="21">
        <v>0</v>
      </c>
      <c r="Y150" s="21">
        <v>-8606</v>
      </c>
      <c r="Z150" s="21">
        <v>0</v>
      </c>
      <c r="AA150" s="21">
        <v>0</v>
      </c>
    </row>
    <row r="151" spans="2:27" x14ac:dyDescent="0.35">
      <c r="B151" s="43"/>
      <c r="C151" s="13" t="s">
        <v>134</v>
      </c>
      <c r="I151" s="21">
        <v>0</v>
      </c>
      <c r="J151" s="21">
        <v>542</v>
      </c>
      <c r="K151" s="21">
        <v>7736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8"/>
      <c r="W151" s="21">
        <v>8278</v>
      </c>
      <c r="X151" s="21">
        <v>0</v>
      </c>
      <c r="Y151" s="21">
        <v>0</v>
      </c>
      <c r="Z151" s="21">
        <v>0</v>
      </c>
      <c r="AA151" s="21">
        <v>0</v>
      </c>
    </row>
    <row r="152" spans="2:27" x14ac:dyDescent="0.35">
      <c r="B152" s="43"/>
      <c r="C152" s="14" t="s">
        <v>96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2:27" x14ac:dyDescent="0.35">
      <c r="B153" s="43"/>
      <c r="C153" s="13" t="s">
        <v>97</v>
      </c>
      <c r="I153" s="21">
        <v>18199</v>
      </c>
      <c r="J153" s="21">
        <v>-30114</v>
      </c>
      <c r="K153" s="21">
        <v>-2137</v>
      </c>
      <c r="L153" s="21">
        <v>20751</v>
      </c>
      <c r="M153" s="21">
        <v>-28706</v>
      </c>
      <c r="N153" s="21">
        <v>20878</v>
      </c>
      <c r="O153" s="21">
        <v>9778</v>
      </c>
      <c r="P153" s="21">
        <v>20037</v>
      </c>
      <c r="Q153" s="21">
        <v>-1297</v>
      </c>
      <c r="R153" s="21">
        <v>7018</v>
      </c>
      <c r="S153" s="21">
        <v>-38632</v>
      </c>
      <c r="T153" s="21">
        <v>39121</v>
      </c>
      <c r="U153" s="21">
        <v>7046</v>
      </c>
      <c r="V153" s="28"/>
      <c r="W153" s="21">
        <v>-40206</v>
      </c>
      <c r="X153" s="21">
        <v>49396</v>
      </c>
      <c r="Y153" s="21">
        <v>14553</v>
      </c>
      <c r="Z153" s="21">
        <v>43128</v>
      </c>
      <c r="AA153" s="21">
        <v>-14938</v>
      </c>
    </row>
    <row r="154" spans="2:27" x14ac:dyDescent="0.35">
      <c r="B154" s="43"/>
      <c r="C154" s="13" t="s">
        <v>7</v>
      </c>
      <c r="I154" s="21">
        <v>-18909</v>
      </c>
      <c r="J154" s="21">
        <v>-5944</v>
      </c>
      <c r="K154" s="21">
        <v>-8043</v>
      </c>
      <c r="L154" s="21">
        <v>7235</v>
      </c>
      <c r="M154" s="21">
        <v>-3696</v>
      </c>
      <c r="N154" s="21">
        <v>6546</v>
      </c>
      <c r="O154" s="21">
        <v>-1716</v>
      </c>
      <c r="P154" s="21">
        <v>23422</v>
      </c>
      <c r="Q154" s="21">
        <v>-21185</v>
      </c>
      <c r="R154" s="21">
        <v>17051</v>
      </c>
      <c r="S154" s="21">
        <v>16075</v>
      </c>
      <c r="T154" s="21">
        <v>-3063</v>
      </c>
      <c r="U154" s="21">
        <v>-20845</v>
      </c>
      <c r="V154" s="28"/>
      <c r="W154" s="21">
        <v>-10448</v>
      </c>
      <c r="X154" s="21">
        <v>7067</v>
      </c>
      <c r="Y154" s="21">
        <v>9218</v>
      </c>
      <c r="Z154" s="21">
        <v>517</v>
      </c>
      <c r="AA154" s="21">
        <v>22028</v>
      </c>
    </row>
    <row r="155" spans="2:27" x14ac:dyDescent="0.35">
      <c r="B155" s="43"/>
      <c r="C155" s="13" t="s">
        <v>98</v>
      </c>
      <c r="I155" s="21">
        <v>-26680</v>
      </c>
      <c r="J155" s="21">
        <v>13114</v>
      </c>
      <c r="K155" s="21">
        <v>11810</v>
      </c>
      <c r="L155" s="21">
        <v>-13558</v>
      </c>
      <c r="M155" s="21">
        <v>64168</v>
      </c>
      <c r="N155" s="21">
        <v>-37290</v>
      </c>
      <c r="O155" s="21">
        <v>4112</v>
      </c>
      <c r="P155" s="21">
        <v>-37246</v>
      </c>
      <c r="Q155" s="21">
        <v>13036</v>
      </c>
      <c r="R155" s="21">
        <v>-18416</v>
      </c>
      <c r="S155" s="21">
        <v>14604</v>
      </c>
      <c r="T155" s="21">
        <v>-27819</v>
      </c>
      <c r="U155" s="21">
        <v>12699</v>
      </c>
      <c r="V155" s="28"/>
      <c r="W155" s="21">
        <v>75534</v>
      </c>
      <c r="X155" s="21">
        <v>-57388</v>
      </c>
      <c r="Y155" s="21">
        <v>-18932</v>
      </c>
      <c r="Z155" s="21">
        <v>36347</v>
      </c>
      <c r="AA155" s="21">
        <v>18996</v>
      </c>
    </row>
    <row r="156" spans="2:27" x14ac:dyDescent="0.35">
      <c r="B156" s="43"/>
      <c r="C156" s="6" t="s">
        <v>99</v>
      </c>
      <c r="I156" s="20">
        <f>SUM(I138:I155)</f>
        <v>-33218</v>
      </c>
      <c r="J156" s="20">
        <v>-4360</v>
      </c>
      <c r="K156" s="20">
        <v>23278</v>
      </c>
      <c r="L156" s="20">
        <v>53399</v>
      </c>
      <c r="M156" s="20">
        <v>71411</v>
      </c>
      <c r="N156" s="20">
        <v>-33445</v>
      </c>
      <c r="O156" s="20">
        <v>46253</v>
      </c>
      <c r="P156" s="20">
        <v>37254</v>
      </c>
      <c r="Q156" s="20">
        <v>17956</v>
      </c>
      <c r="R156" s="20">
        <v>31980</v>
      </c>
      <c r="S156" s="20">
        <v>27056</v>
      </c>
      <c r="T156" s="20">
        <v>37676</v>
      </c>
      <c r="U156" s="20">
        <v>20707</v>
      </c>
      <c r="V156" s="27"/>
      <c r="W156" s="20">
        <v>143728</v>
      </c>
      <c r="X156" s="20">
        <v>68018</v>
      </c>
      <c r="Y156" s="20">
        <v>117419</v>
      </c>
      <c r="Z156" s="20">
        <v>219514</v>
      </c>
      <c r="AA156" s="20">
        <v>160340</v>
      </c>
    </row>
    <row r="157" spans="2:27" x14ac:dyDescent="0.35">
      <c r="B157" s="43"/>
      <c r="C157" s="13" t="s">
        <v>100</v>
      </c>
      <c r="I157" s="21">
        <v>129</v>
      </c>
      <c r="J157" s="21">
        <v>194</v>
      </c>
      <c r="K157" s="21">
        <v>67</v>
      </c>
      <c r="L157" s="21">
        <v>77</v>
      </c>
      <c r="M157" s="21">
        <v>47</v>
      </c>
      <c r="N157" s="21">
        <v>41</v>
      </c>
      <c r="O157" s="21">
        <v>234</v>
      </c>
      <c r="P157" s="21">
        <v>333</v>
      </c>
      <c r="Q157" s="21">
        <v>358</v>
      </c>
      <c r="R157" s="21">
        <v>295</v>
      </c>
      <c r="S157" s="21">
        <v>257</v>
      </c>
      <c r="T157" s="21">
        <v>227</v>
      </c>
      <c r="U157" s="21">
        <v>391</v>
      </c>
      <c r="V157" s="28"/>
      <c r="W157" s="21">
        <v>385</v>
      </c>
      <c r="X157" s="21">
        <v>966</v>
      </c>
      <c r="Y157" s="21">
        <v>1170</v>
      </c>
      <c r="Z157" s="21">
        <v>526</v>
      </c>
      <c r="AA157" s="21">
        <v>772</v>
      </c>
    </row>
    <row r="158" spans="2:27" x14ac:dyDescent="0.35">
      <c r="B158" s="43"/>
      <c r="C158" s="13" t="s">
        <v>101</v>
      </c>
      <c r="I158" s="21">
        <v>-275</v>
      </c>
      <c r="J158" s="21">
        <v>-623</v>
      </c>
      <c r="K158" s="21">
        <v>177</v>
      </c>
      <c r="L158" s="21">
        <v>-3310</v>
      </c>
      <c r="M158" s="21">
        <v>6540</v>
      </c>
      <c r="N158" s="21">
        <v>-995</v>
      </c>
      <c r="O158" s="21">
        <v>-2824</v>
      </c>
      <c r="P158" s="21">
        <v>-1035</v>
      </c>
      <c r="Q158" s="21">
        <v>-1770</v>
      </c>
      <c r="R158" s="21">
        <v>270</v>
      </c>
      <c r="S158" s="21">
        <v>-4874</v>
      </c>
      <c r="T158" s="21">
        <v>-1748</v>
      </c>
      <c r="U158" s="21">
        <v>-1962</v>
      </c>
      <c r="V158" s="28"/>
      <c r="W158" s="21">
        <v>2784</v>
      </c>
      <c r="X158" s="21">
        <v>-6624</v>
      </c>
      <c r="Y158" s="21">
        <v>-8314</v>
      </c>
      <c r="Z158" s="21">
        <v>-11213</v>
      </c>
      <c r="AA158" s="21">
        <v>-24281</v>
      </c>
    </row>
    <row r="159" spans="2:27" x14ac:dyDescent="0.35">
      <c r="B159" s="43"/>
      <c r="C159" s="13" t="s">
        <v>102</v>
      </c>
      <c r="I159" s="21">
        <v>-3387</v>
      </c>
      <c r="J159" s="21">
        <v>-3378</v>
      </c>
      <c r="K159" s="21">
        <v>-3584</v>
      </c>
      <c r="L159" s="21">
        <v>-3510</v>
      </c>
      <c r="M159" s="21">
        <v>-3643</v>
      </c>
      <c r="N159" s="21">
        <v>-3685</v>
      </c>
      <c r="O159" s="21">
        <v>-3801</v>
      </c>
      <c r="P159" s="21">
        <v>-3674</v>
      </c>
      <c r="Q159" s="21">
        <v>-3686</v>
      </c>
      <c r="R159" s="21">
        <v>0</v>
      </c>
      <c r="S159" s="21">
        <v>0</v>
      </c>
      <c r="T159" s="21">
        <v>0</v>
      </c>
      <c r="U159" s="21">
        <v>0</v>
      </c>
      <c r="V159" s="28"/>
      <c r="W159" s="21">
        <v>-14115</v>
      </c>
      <c r="X159" s="21">
        <v>-14846</v>
      </c>
      <c r="Y159" s="21">
        <v>0</v>
      </c>
      <c r="Z159" s="21">
        <v>0</v>
      </c>
      <c r="AA159" s="21">
        <v>0</v>
      </c>
    </row>
    <row r="160" spans="2:27" x14ac:dyDescent="0.35">
      <c r="B160" s="43"/>
      <c r="C160" s="13" t="s">
        <v>103</v>
      </c>
      <c r="I160" s="21">
        <v>-4896</v>
      </c>
      <c r="J160" s="21">
        <v>-2842</v>
      </c>
      <c r="K160" s="21">
        <v>-4615</v>
      </c>
      <c r="L160" s="21">
        <v>-6010</v>
      </c>
      <c r="M160" s="21">
        <v>-3978</v>
      </c>
      <c r="N160" s="21">
        <v>-7466</v>
      </c>
      <c r="O160" s="21">
        <v>-2942</v>
      </c>
      <c r="P160" s="21">
        <v>-3870</v>
      </c>
      <c r="Q160" s="21">
        <v>-3199</v>
      </c>
      <c r="R160" s="21">
        <v>-4363</v>
      </c>
      <c r="S160" s="21">
        <v>-4663</v>
      </c>
      <c r="T160" s="21">
        <v>-4661</v>
      </c>
      <c r="U160" s="21">
        <v>-4648</v>
      </c>
      <c r="V160" s="28"/>
      <c r="W160" s="21">
        <v>-17445</v>
      </c>
      <c r="X160" s="21">
        <v>-17477</v>
      </c>
      <c r="Y160" s="21">
        <v>-18335</v>
      </c>
      <c r="Z160" s="21">
        <v>-20048</v>
      </c>
      <c r="AA160" s="21">
        <v>-18646</v>
      </c>
    </row>
    <row r="161" spans="2:27" ht="10.5" x14ac:dyDescent="0.35">
      <c r="B161" s="43"/>
      <c r="C161" s="4" t="s">
        <v>150</v>
      </c>
      <c r="I161" s="22">
        <f>SUM(I156:I160)</f>
        <v>-41647</v>
      </c>
      <c r="J161" s="22">
        <v>-11009</v>
      </c>
      <c r="K161" s="22">
        <v>15323</v>
      </c>
      <c r="L161" s="22">
        <v>40646</v>
      </c>
      <c r="M161" s="22">
        <v>70377</v>
      </c>
      <c r="N161" s="22">
        <v>-45550</v>
      </c>
      <c r="O161" s="22">
        <v>36920</v>
      </c>
      <c r="P161" s="22">
        <v>29008</v>
      </c>
      <c r="Q161" s="22">
        <v>9659</v>
      </c>
      <c r="R161" s="22">
        <v>28182</v>
      </c>
      <c r="S161" s="22">
        <v>17776</v>
      </c>
      <c r="T161" s="22">
        <v>31494</v>
      </c>
      <c r="U161" s="22">
        <v>14488</v>
      </c>
      <c r="V161" s="27"/>
      <c r="W161" s="22">
        <v>115337</v>
      </c>
      <c r="X161" s="22">
        <v>30037</v>
      </c>
      <c r="Y161" s="22">
        <v>91940</v>
      </c>
      <c r="Z161" s="22">
        <v>188779</v>
      </c>
      <c r="AA161" s="22">
        <v>118185</v>
      </c>
    </row>
    <row r="162" spans="2:27" x14ac:dyDescent="0.35">
      <c r="B162" s="43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2:27" ht="10.5" x14ac:dyDescent="0.35">
      <c r="B163" s="43"/>
      <c r="C163" s="4" t="s">
        <v>104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2:27" x14ac:dyDescent="0.35">
      <c r="B164" s="43"/>
      <c r="C164" s="6" t="s">
        <v>105</v>
      </c>
      <c r="I164" s="18">
        <v>-11015</v>
      </c>
      <c r="J164" s="18">
        <v>-10977</v>
      </c>
      <c r="K164" s="18">
        <v>-7148</v>
      </c>
      <c r="L164" s="18">
        <v>-9420</v>
      </c>
      <c r="M164" s="18">
        <v>-8633</v>
      </c>
      <c r="N164" s="18">
        <v>-9743</v>
      </c>
      <c r="O164" s="18">
        <v>-14540</v>
      </c>
      <c r="P164" s="18">
        <v>-16342</v>
      </c>
      <c r="Q164" s="18">
        <v>-32067</v>
      </c>
      <c r="R164" s="18">
        <v>-27407</v>
      </c>
      <c r="S164" s="18">
        <v>-19398</v>
      </c>
      <c r="T164" s="18">
        <v>-15094</v>
      </c>
      <c r="U164" s="18">
        <v>-17209</v>
      </c>
      <c r="V164" s="27"/>
      <c r="W164" s="18">
        <v>-36178</v>
      </c>
      <c r="X164" s="18">
        <v>-72692</v>
      </c>
      <c r="Y164" s="18">
        <v>-79108</v>
      </c>
      <c r="Z164" s="18">
        <v>-63744</v>
      </c>
      <c r="AA164" s="18">
        <v>-44313</v>
      </c>
    </row>
    <row r="165" spans="2:27" x14ac:dyDescent="0.35">
      <c r="B165" s="43"/>
      <c r="C165" s="6" t="s">
        <v>106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-464</v>
      </c>
      <c r="T165" s="21">
        <v>22731</v>
      </c>
      <c r="U165" s="21">
        <v>0</v>
      </c>
      <c r="V165" s="28"/>
      <c r="W165" s="21"/>
      <c r="X165" s="21">
        <v>0</v>
      </c>
      <c r="Y165" s="21">
        <v>22267</v>
      </c>
      <c r="Z165" s="21">
        <v>0</v>
      </c>
      <c r="AA165" s="21">
        <v>0</v>
      </c>
    </row>
    <row r="166" spans="2:27" x14ac:dyDescent="0.35">
      <c r="B166" s="43"/>
      <c r="C166" s="6" t="s">
        <v>107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8"/>
      <c r="W166" s="21">
        <v>0</v>
      </c>
      <c r="X166" s="21">
        <v>0</v>
      </c>
      <c r="Y166" s="21">
        <v>0</v>
      </c>
      <c r="Z166" s="21">
        <v>0</v>
      </c>
      <c r="AA166" s="21">
        <v>134480</v>
      </c>
    </row>
    <row r="167" spans="2:27" x14ac:dyDescent="0.35">
      <c r="B167" s="43"/>
      <c r="C167" s="6" t="s">
        <v>108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8"/>
      <c r="W167" s="21">
        <v>0</v>
      </c>
      <c r="X167" s="21">
        <v>0</v>
      </c>
      <c r="Y167" s="21">
        <v>0</v>
      </c>
      <c r="Z167" s="21">
        <v>0</v>
      </c>
      <c r="AA167" s="21">
        <v>3981</v>
      </c>
    </row>
    <row r="168" spans="2:27" x14ac:dyDescent="0.35">
      <c r="B168" s="43"/>
      <c r="C168" s="6" t="s">
        <v>109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-5455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8"/>
      <c r="W168" s="21">
        <v>0</v>
      </c>
      <c r="X168" s="21">
        <v>-5455</v>
      </c>
      <c r="Y168" s="21">
        <v>0</v>
      </c>
      <c r="Z168" s="21">
        <v>0</v>
      </c>
      <c r="AA168" s="21">
        <v>0</v>
      </c>
    </row>
    <row r="169" spans="2:27" x14ac:dyDescent="0.35">
      <c r="B169" s="43"/>
      <c r="C169" s="6" t="s">
        <v>110</v>
      </c>
      <c r="I169" s="21">
        <v>0</v>
      </c>
      <c r="J169" s="21">
        <v>1118</v>
      </c>
      <c r="K169" s="21">
        <v>1500</v>
      </c>
      <c r="L169" s="21">
        <v>3769</v>
      </c>
      <c r="M169" s="21">
        <v>722</v>
      </c>
      <c r="N169" s="21">
        <v>0</v>
      </c>
      <c r="O169" s="21">
        <v>0</v>
      </c>
      <c r="P169" s="21">
        <v>36</v>
      </c>
      <c r="Q169" s="21">
        <v>2818</v>
      </c>
      <c r="R169" s="21">
        <v>5000</v>
      </c>
      <c r="S169" s="21">
        <v>0</v>
      </c>
      <c r="T169" s="21">
        <v>2500</v>
      </c>
      <c r="U169" s="21">
        <v>0</v>
      </c>
      <c r="V169" s="28"/>
      <c r="W169" s="21">
        <v>7109</v>
      </c>
      <c r="X169" s="21">
        <v>2854</v>
      </c>
      <c r="Y169" s="21">
        <v>7500</v>
      </c>
      <c r="Z169" s="21">
        <v>5000</v>
      </c>
      <c r="AA169" s="21">
        <v>4000</v>
      </c>
    </row>
    <row r="170" spans="2:27" x14ac:dyDescent="0.35">
      <c r="B170" s="43"/>
      <c r="C170" s="6" t="s">
        <v>111</v>
      </c>
      <c r="I170" s="21">
        <v>0</v>
      </c>
      <c r="J170" s="21">
        <v>0</v>
      </c>
      <c r="K170" s="21">
        <v>0</v>
      </c>
      <c r="L170" s="21">
        <v>171</v>
      </c>
      <c r="M170" s="21">
        <v>0</v>
      </c>
      <c r="N170" s="21">
        <v>122</v>
      </c>
      <c r="O170" s="21">
        <v>141</v>
      </c>
      <c r="P170" s="21">
        <v>0</v>
      </c>
      <c r="Q170" s="21">
        <v>0</v>
      </c>
      <c r="R170" s="21">
        <v>0</v>
      </c>
      <c r="S170" s="21">
        <v>0</v>
      </c>
      <c r="T170" s="21">
        <v>142</v>
      </c>
      <c r="U170" s="21">
        <v>982</v>
      </c>
      <c r="V170" s="28"/>
      <c r="W170" s="21">
        <v>171</v>
      </c>
      <c r="X170" s="21">
        <v>263</v>
      </c>
      <c r="Y170" s="21">
        <v>1124</v>
      </c>
      <c r="Z170" s="21">
        <v>0</v>
      </c>
      <c r="AA170" s="21">
        <v>794</v>
      </c>
    </row>
    <row r="171" spans="2:27" x14ac:dyDescent="0.35">
      <c r="B171" s="43"/>
      <c r="C171" s="6" t="s">
        <v>112</v>
      </c>
      <c r="I171" s="21">
        <v>-5375</v>
      </c>
      <c r="J171" s="21">
        <v>-4624</v>
      </c>
      <c r="K171" s="21">
        <v>-4687</v>
      </c>
      <c r="L171" s="21">
        <v>-3179</v>
      </c>
      <c r="M171" s="21">
        <v>-3943</v>
      </c>
      <c r="N171" s="21">
        <v>-8517</v>
      </c>
      <c r="O171" s="21">
        <v>-4895</v>
      </c>
      <c r="P171" s="21">
        <v>-4226</v>
      </c>
      <c r="Q171" s="21">
        <v>-3817</v>
      </c>
      <c r="R171" s="21">
        <v>-3873</v>
      </c>
      <c r="S171" s="21">
        <v>-1315</v>
      </c>
      <c r="T171" s="21">
        <v>-5014</v>
      </c>
      <c r="U171" s="21">
        <v>-5663</v>
      </c>
      <c r="V171" s="28"/>
      <c r="W171" s="21">
        <v>-16433</v>
      </c>
      <c r="X171" s="21">
        <v>-21455</v>
      </c>
      <c r="Y171" s="21">
        <v>-15865</v>
      </c>
      <c r="Z171" s="21">
        <v>-18900</v>
      </c>
      <c r="AA171" s="21">
        <v>-15463</v>
      </c>
    </row>
    <row r="172" spans="2:27" ht="10.5" x14ac:dyDescent="0.35">
      <c r="B172" s="43"/>
      <c r="C172" s="4" t="s">
        <v>151</v>
      </c>
      <c r="I172" s="22">
        <f>SUM(I164:I171)</f>
        <v>-16390</v>
      </c>
      <c r="J172" s="22">
        <v>-14483</v>
      </c>
      <c r="K172" s="22">
        <v>-10335</v>
      </c>
      <c r="L172" s="22">
        <v>-8659</v>
      </c>
      <c r="M172" s="22">
        <v>-11854</v>
      </c>
      <c r="N172" s="22">
        <v>-18138</v>
      </c>
      <c r="O172" s="22">
        <v>-19294</v>
      </c>
      <c r="P172" s="22">
        <v>-25987</v>
      </c>
      <c r="Q172" s="22">
        <v>-33066</v>
      </c>
      <c r="R172" s="22">
        <v>-26280</v>
      </c>
      <c r="S172" s="22">
        <v>-21177</v>
      </c>
      <c r="T172" s="22">
        <v>5265</v>
      </c>
      <c r="U172" s="22">
        <v>-21890</v>
      </c>
      <c r="V172" s="27"/>
      <c r="W172" s="22">
        <v>-45331</v>
      </c>
      <c r="X172" s="22">
        <v>-96485</v>
      </c>
      <c r="Y172" s="22">
        <v>-64082</v>
      </c>
      <c r="Z172" s="22">
        <v>-77644</v>
      </c>
      <c r="AA172" s="22">
        <v>83479</v>
      </c>
    </row>
    <row r="173" spans="2:27" x14ac:dyDescent="0.35">
      <c r="B173" s="43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2:27" ht="10.5" x14ac:dyDescent="0.35">
      <c r="B174" s="43"/>
      <c r="C174" s="4" t="s">
        <v>113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2:27" x14ac:dyDescent="0.35">
      <c r="B175" s="43"/>
      <c r="C175" s="6" t="s">
        <v>114</v>
      </c>
      <c r="I175" s="18">
        <v>56837</v>
      </c>
      <c r="J175" s="18">
        <v>-5000</v>
      </c>
      <c r="K175" s="18">
        <v>285000</v>
      </c>
      <c r="L175" s="18">
        <v>0</v>
      </c>
      <c r="M175" s="18">
        <v>-85000</v>
      </c>
      <c r="N175" s="18">
        <v>50000</v>
      </c>
      <c r="O175" s="18">
        <v>35000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27"/>
      <c r="W175" s="18">
        <v>195000</v>
      </c>
      <c r="X175" s="18">
        <v>85000</v>
      </c>
      <c r="Y175" s="18">
        <v>0</v>
      </c>
      <c r="Z175" s="18">
        <v>0</v>
      </c>
      <c r="AA175" s="18">
        <v>0</v>
      </c>
    </row>
    <row r="176" spans="2:27" x14ac:dyDescent="0.35">
      <c r="B176" s="43"/>
      <c r="C176" s="6" t="s">
        <v>115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8"/>
      <c r="W176" s="21">
        <v>0</v>
      </c>
      <c r="X176" s="21">
        <v>0</v>
      </c>
      <c r="Y176" s="21">
        <v>0</v>
      </c>
      <c r="Z176" s="21">
        <v>80000</v>
      </c>
      <c r="AA176" s="21">
        <v>72700</v>
      </c>
    </row>
    <row r="177" spans="2:27" x14ac:dyDescent="0.35">
      <c r="B177" s="43"/>
      <c r="C177" s="6" t="s">
        <v>116</v>
      </c>
      <c r="I177" s="21">
        <v>-2597</v>
      </c>
      <c r="J177" s="21">
        <v>-2489</v>
      </c>
      <c r="K177" s="21">
        <v>-2267</v>
      </c>
      <c r="L177" s="21">
        <v>-1997</v>
      </c>
      <c r="M177" s="21">
        <v>-2047</v>
      </c>
      <c r="N177" s="21">
        <v>-2078</v>
      </c>
      <c r="O177" s="21">
        <v>-2012</v>
      </c>
      <c r="P177" s="21">
        <v>-1928</v>
      </c>
      <c r="Q177" s="21">
        <v>-1504</v>
      </c>
      <c r="R177" s="21">
        <v>0</v>
      </c>
      <c r="S177" s="21">
        <v>0</v>
      </c>
      <c r="T177" s="21">
        <v>0</v>
      </c>
      <c r="U177" s="21">
        <v>0</v>
      </c>
      <c r="V177" s="28"/>
      <c r="W177" s="21">
        <v>-8800</v>
      </c>
      <c r="X177" s="21">
        <v>-7522</v>
      </c>
      <c r="Y177" s="21">
        <v>0</v>
      </c>
      <c r="Z177" s="21">
        <v>0</v>
      </c>
      <c r="AA177" s="21">
        <v>0</v>
      </c>
    </row>
    <row r="178" spans="2:27" x14ac:dyDescent="0.35">
      <c r="B178" s="43"/>
      <c r="C178" s="6" t="s">
        <v>117</v>
      </c>
      <c r="I178" s="21">
        <v>-580</v>
      </c>
      <c r="J178" s="21">
        <v>-99</v>
      </c>
      <c r="K178" s="21">
        <v>-1088</v>
      </c>
      <c r="L178" s="21">
        <v>0</v>
      </c>
      <c r="M178" s="21">
        <v>-648</v>
      </c>
      <c r="N178" s="21">
        <v>-764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8"/>
      <c r="W178" s="21">
        <v>-1835</v>
      </c>
      <c r="X178" s="21">
        <v>-764</v>
      </c>
      <c r="Y178" s="21">
        <v>0</v>
      </c>
      <c r="Z178" s="21">
        <v>-4589</v>
      </c>
      <c r="AA178" s="21">
        <v>-2983</v>
      </c>
    </row>
    <row r="179" spans="2:27" x14ac:dyDescent="0.35">
      <c r="B179" s="43"/>
      <c r="C179" s="6" t="s">
        <v>118</v>
      </c>
      <c r="I179" s="21">
        <v>0</v>
      </c>
      <c r="J179" s="21">
        <v>0</v>
      </c>
      <c r="K179" s="21">
        <v>-293000</v>
      </c>
      <c r="L179" s="21">
        <v>-12000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8"/>
      <c r="W179" s="21">
        <v>-305000</v>
      </c>
      <c r="X179" s="21">
        <v>0</v>
      </c>
      <c r="Y179" s="21">
        <v>0</v>
      </c>
      <c r="Z179" s="21">
        <v>-120000</v>
      </c>
      <c r="AA179" s="21">
        <v>-102700</v>
      </c>
    </row>
    <row r="180" spans="2:27" x14ac:dyDescent="0.35">
      <c r="B180" s="43"/>
      <c r="C180" s="6" t="s">
        <v>134</v>
      </c>
      <c r="I180" s="21">
        <v>0</v>
      </c>
      <c r="J180" s="21">
        <v>-542</v>
      </c>
      <c r="K180" s="21">
        <v>-7736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8"/>
      <c r="W180" s="21">
        <v>-8278</v>
      </c>
      <c r="X180" s="21">
        <v>0</v>
      </c>
      <c r="Y180" s="21">
        <v>0</v>
      </c>
      <c r="Z180" s="21">
        <v>0</v>
      </c>
      <c r="AA180" s="21">
        <v>0</v>
      </c>
    </row>
    <row r="181" spans="2:27" x14ac:dyDescent="0.35">
      <c r="B181" s="43"/>
      <c r="C181" s="6" t="s">
        <v>119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8"/>
      <c r="W181" s="21">
        <v>0</v>
      </c>
      <c r="X181" s="21">
        <v>0</v>
      </c>
      <c r="Y181" s="21">
        <v>0</v>
      </c>
      <c r="Z181" s="21">
        <v>-67463</v>
      </c>
      <c r="AA181" s="21">
        <v>-179585</v>
      </c>
    </row>
    <row r="182" spans="2:27" x14ac:dyDescent="0.35">
      <c r="B182" s="43"/>
      <c r="C182" s="6" t="s">
        <v>137</v>
      </c>
      <c r="I182" s="21">
        <v>0</v>
      </c>
      <c r="J182" s="21">
        <v>-689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8"/>
      <c r="W182" s="21">
        <v>-689</v>
      </c>
      <c r="X182" s="21">
        <v>0</v>
      </c>
      <c r="Y182" s="21">
        <v>0</v>
      </c>
      <c r="Z182" s="21">
        <v>-8181</v>
      </c>
      <c r="AA182" s="21">
        <v>0</v>
      </c>
    </row>
    <row r="183" spans="2:27" ht="10.5" x14ac:dyDescent="0.35">
      <c r="B183" s="43"/>
      <c r="C183" s="4" t="s">
        <v>152</v>
      </c>
      <c r="I183" s="22">
        <f>SUM(I175:I182)</f>
        <v>53660</v>
      </c>
      <c r="J183" s="22">
        <v>-8819</v>
      </c>
      <c r="K183" s="22">
        <v>-19091</v>
      </c>
      <c r="L183" s="22">
        <v>-13997</v>
      </c>
      <c r="M183" s="22">
        <v>-87695</v>
      </c>
      <c r="N183" s="22">
        <v>47158</v>
      </c>
      <c r="O183" s="22">
        <v>32988</v>
      </c>
      <c r="P183" s="22">
        <v>-1928</v>
      </c>
      <c r="Q183" s="22">
        <v>-1504</v>
      </c>
      <c r="R183" s="22">
        <v>0</v>
      </c>
      <c r="S183" s="22">
        <v>0</v>
      </c>
      <c r="T183" s="22">
        <v>0</v>
      </c>
      <c r="U183" s="22">
        <v>0</v>
      </c>
      <c r="V183" s="27"/>
      <c r="W183" s="22">
        <v>-129602</v>
      </c>
      <c r="X183" s="22">
        <v>76714</v>
      </c>
      <c r="Y183" s="22">
        <v>0</v>
      </c>
      <c r="Z183" s="22">
        <v>-120233</v>
      </c>
      <c r="AA183" s="22">
        <v>-212568</v>
      </c>
    </row>
    <row r="184" spans="2:27" x14ac:dyDescent="0.35">
      <c r="B184" s="43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2:27" ht="10.5" x14ac:dyDescent="0.35">
      <c r="B185" s="43"/>
      <c r="C185" s="4" t="s">
        <v>120</v>
      </c>
      <c r="I185" s="23">
        <f>I161+I172+I183</f>
        <v>-4377</v>
      </c>
      <c r="J185" s="23">
        <v>-34311</v>
      </c>
      <c r="K185" s="23">
        <v>-14103</v>
      </c>
      <c r="L185" s="23">
        <v>17990</v>
      </c>
      <c r="M185" s="23">
        <v>-29172</v>
      </c>
      <c r="N185" s="23">
        <v>-16530</v>
      </c>
      <c r="O185" s="23">
        <v>50614</v>
      </c>
      <c r="P185" s="23">
        <v>1093</v>
      </c>
      <c r="Q185" s="23">
        <v>-24911</v>
      </c>
      <c r="R185" s="23">
        <v>1902</v>
      </c>
      <c r="S185" s="23">
        <v>-3401</v>
      </c>
      <c r="T185" s="23">
        <v>36759</v>
      </c>
      <c r="U185" s="23">
        <v>-7402</v>
      </c>
      <c r="V185" s="27"/>
      <c r="W185" s="23">
        <v>-59596</v>
      </c>
      <c r="X185" s="23">
        <v>10266</v>
      </c>
      <c r="Y185" s="23">
        <v>27858</v>
      </c>
      <c r="Z185" s="23">
        <v>-9098</v>
      </c>
      <c r="AA185" s="23">
        <v>-10904</v>
      </c>
    </row>
    <row r="186" spans="2:27" x14ac:dyDescent="0.35">
      <c r="B186" s="43"/>
      <c r="C186" s="6" t="s">
        <v>121</v>
      </c>
      <c r="I186" s="21">
        <v>-173</v>
      </c>
      <c r="J186" s="21">
        <v>376</v>
      </c>
      <c r="K186" s="21">
        <v>-439</v>
      </c>
      <c r="L186" s="21">
        <v>392</v>
      </c>
      <c r="M186" s="21">
        <v>121</v>
      </c>
      <c r="N186" s="21">
        <v>-12</v>
      </c>
      <c r="O186" s="21">
        <v>-700</v>
      </c>
      <c r="P186" s="21">
        <v>201</v>
      </c>
      <c r="Q186" s="21">
        <v>-291</v>
      </c>
      <c r="R186" s="21">
        <v>100</v>
      </c>
      <c r="S186" s="21">
        <v>-105</v>
      </c>
      <c r="T186" s="21">
        <v>-218</v>
      </c>
      <c r="U186" s="21">
        <v>174</v>
      </c>
      <c r="V186" s="28"/>
      <c r="W186" s="21">
        <v>450</v>
      </c>
      <c r="X186" s="21">
        <v>-802</v>
      </c>
      <c r="Y186" s="21">
        <v>-49</v>
      </c>
      <c r="Z186" s="21">
        <v>-92</v>
      </c>
      <c r="AA186" s="21">
        <v>2155</v>
      </c>
    </row>
    <row r="187" spans="2:27" x14ac:dyDescent="0.35">
      <c r="B187" s="43"/>
      <c r="C187" s="6" t="s">
        <v>122</v>
      </c>
      <c r="I187" s="21">
        <v>14912</v>
      </c>
      <c r="J187" s="21">
        <v>48847</v>
      </c>
      <c r="K187" s="21">
        <v>63389</v>
      </c>
      <c r="L187" s="21">
        <v>45007</v>
      </c>
      <c r="M187" s="21">
        <v>74058</v>
      </c>
      <c r="N187" s="21">
        <v>90600</v>
      </c>
      <c r="O187" s="21">
        <v>40686</v>
      </c>
      <c r="P187" s="21">
        <v>39392</v>
      </c>
      <c r="Q187" s="21">
        <v>64594</v>
      </c>
      <c r="R187" s="21">
        <v>62592</v>
      </c>
      <c r="S187" s="21">
        <v>66098</v>
      </c>
      <c r="T187" s="21">
        <v>29557</v>
      </c>
      <c r="U187" s="21">
        <v>36785</v>
      </c>
      <c r="V187" s="28"/>
      <c r="W187" s="21">
        <v>74058</v>
      </c>
      <c r="X187" s="21">
        <v>64594</v>
      </c>
      <c r="Y187" s="21">
        <v>36785</v>
      </c>
      <c r="Z187" s="21">
        <v>45975</v>
      </c>
      <c r="AA187" s="21">
        <v>54724</v>
      </c>
    </row>
    <row r="188" spans="2:27" ht="10.5" x14ac:dyDescent="0.35">
      <c r="B188" s="43"/>
      <c r="C188" s="4" t="s">
        <v>123</v>
      </c>
      <c r="I188" s="22">
        <f>SUM(I185:I187)</f>
        <v>10362</v>
      </c>
      <c r="J188" s="22">
        <v>14912</v>
      </c>
      <c r="K188" s="22">
        <v>48847</v>
      </c>
      <c r="L188" s="22">
        <v>63389</v>
      </c>
      <c r="M188" s="22">
        <v>45007</v>
      </c>
      <c r="N188" s="22">
        <v>74058</v>
      </c>
      <c r="O188" s="22">
        <v>90600</v>
      </c>
      <c r="P188" s="22">
        <v>40686</v>
      </c>
      <c r="Q188" s="22">
        <v>39392</v>
      </c>
      <c r="R188" s="22">
        <v>64594</v>
      </c>
      <c r="S188" s="22">
        <v>62592</v>
      </c>
      <c r="T188" s="22">
        <v>66098</v>
      </c>
      <c r="U188" s="22">
        <v>29557</v>
      </c>
      <c r="V188" s="27"/>
      <c r="W188" s="22">
        <v>14912</v>
      </c>
      <c r="X188" s="22">
        <v>74058</v>
      </c>
      <c r="Y188" s="22">
        <v>64594</v>
      </c>
      <c r="Z188" s="22">
        <v>36785</v>
      </c>
      <c r="AA188" s="22">
        <v>45975</v>
      </c>
    </row>
    <row r="189" spans="2:27" x14ac:dyDescent="0.35">
      <c r="B189" s="4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2:27" ht="10.5" x14ac:dyDescent="0.35">
      <c r="B190" s="43"/>
      <c r="C190" s="8" t="s">
        <v>124</v>
      </c>
      <c r="D190" s="9"/>
      <c r="E190" s="9"/>
      <c r="F190" s="9"/>
      <c r="G190" s="9"/>
      <c r="H190" s="9"/>
      <c r="I190" s="9"/>
      <c r="J190" s="9"/>
      <c r="K190" s="9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2:27" ht="5.15" customHeight="1" x14ac:dyDescent="0.35">
      <c r="B191" s="4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2:27" ht="10.5" x14ac:dyDescent="0.35">
      <c r="B192" s="43"/>
      <c r="C192" s="4" t="s">
        <v>150</v>
      </c>
      <c r="I192" s="23">
        <v>-41647</v>
      </c>
      <c r="J192" s="23">
        <v>-11009</v>
      </c>
      <c r="K192" s="23">
        <v>15323</v>
      </c>
      <c r="L192" s="23">
        <v>40646</v>
      </c>
      <c r="M192" s="23">
        <v>70377</v>
      </c>
      <c r="N192" s="23">
        <v>-45550</v>
      </c>
      <c r="O192" s="23">
        <v>36920</v>
      </c>
      <c r="P192" s="23">
        <v>29008</v>
      </c>
      <c r="Q192" s="23">
        <v>9659</v>
      </c>
      <c r="R192" s="23">
        <v>28182</v>
      </c>
      <c r="S192" s="23">
        <v>17776</v>
      </c>
      <c r="T192" s="23">
        <v>31494</v>
      </c>
      <c r="U192" s="23">
        <v>14488</v>
      </c>
      <c r="V192" s="27"/>
      <c r="W192" s="23">
        <v>115337</v>
      </c>
      <c r="X192" s="23">
        <v>30037</v>
      </c>
      <c r="Y192" s="23">
        <v>91940</v>
      </c>
      <c r="Z192" s="23">
        <v>188779</v>
      </c>
      <c r="AA192" s="23">
        <v>118185</v>
      </c>
    </row>
    <row r="193" spans="2:27" x14ac:dyDescent="0.35">
      <c r="B193" s="43"/>
      <c r="C193" s="6" t="s">
        <v>125</v>
      </c>
      <c r="I193" s="21">
        <v>-11015</v>
      </c>
      <c r="J193" s="21">
        <v>-10977</v>
      </c>
      <c r="K193" s="21">
        <v>-7148</v>
      </c>
      <c r="L193" s="21">
        <v>-9420</v>
      </c>
      <c r="M193" s="21">
        <v>-8633</v>
      </c>
      <c r="N193" s="21">
        <v>-9743</v>
      </c>
      <c r="O193" s="21">
        <v>-14540</v>
      </c>
      <c r="P193" s="21">
        <v>-16342</v>
      </c>
      <c r="Q193" s="21">
        <v>-32067</v>
      </c>
      <c r="R193" s="21">
        <v>-27407</v>
      </c>
      <c r="S193" s="21">
        <v>-19398</v>
      </c>
      <c r="T193" s="21">
        <v>-15094</v>
      </c>
      <c r="U193" s="21">
        <v>-17209</v>
      </c>
      <c r="V193" s="28"/>
      <c r="W193" s="21">
        <v>-36178</v>
      </c>
      <c r="X193" s="21">
        <v>-72692</v>
      </c>
      <c r="Y193" s="21">
        <v>-79108</v>
      </c>
      <c r="Z193" s="21">
        <v>-63744</v>
      </c>
      <c r="AA193" s="21">
        <v>-44313</v>
      </c>
    </row>
    <row r="194" spans="2:27" x14ac:dyDescent="0.35">
      <c r="B194" s="44"/>
      <c r="C194" s="6" t="s">
        <v>126</v>
      </c>
      <c r="I194" s="28">
        <v>0</v>
      </c>
      <c r="J194" s="28">
        <v>0</v>
      </c>
      <c r="K194" s="28">
        <v>0</v>
      </c>
      <c r="L194" s="28">
        <v>171</v>
      </c>
      <c r="M194" s="28">
        <v>0</v>
      </c>
      <c r="N194" s="28">
        <v>122</v>
      </c>
      <c r="O194" s="28">
        <v>141</v>
      </c>
      <c r="P194" s="28">
        <v>0</v>
      </c>
      <c r="Q194" s="28">
        <v>0</v>
      </c>
      <c r="R194" s="28">
        <v>0</v>
      </c>
      <c r="S194" s="28">
        <v>0</v>
      </c>
      <c r="T194" s="28">
        <v>142</v>
      </c>
      <c r="U194" s="28">
        <v>982</v>
      </c>
      <c r="V194" s="28"/>
      <c r="W194" s="28">
        <v>171</v>
      </c>
      <c r="X194" s="28">
        <v>263</v>
      </c>
      <c r="Y194" s="28">
        <v>1124</v>
      </c>
      <c r="Z194" s="28">
        <v>0</v>
      </c>
      <c r="AA194" s="28">
        <v>794</v>
      </c>
    </row>
    <row r="195" spans="2:27" x14ac:dyDescent="0.35">
      <c r="B195" s="44"/>
      <c r="C195" s="6" t="s">
        <v>127</v>
      </c>
      <c r="I195" s="28">
        <v>-5375</v>
      </c>
      <c r="J195" s="28">
        <v>-4624</v>
      </c>
      <c r="K195" s="28">
        <v>-4687</v>
      </c>
      <c r="L195" s="28">
        <v>-3179</v>
      </c>
      <c r="M195" s="28">
        <v>-3943</v>
      </c>
      <c r="N195" s="28">
        <v>-8517</v>
      </c>
      <c r="O195" s="28">
        <v>-4895</v>
      </c>
      <c r="P195" s="28">
        <v>-4226</v>
      </c>
      <c r="Q195" s="28">
        <v>-3817</v>
      </c>
      <c r="R195" s="28">
        <v>-3873</v>
      </c>
      <c r="S195" s="28">
        <v>-1315</v>
      </c>
      <c r="T195" s="28">
        <v>-5014</v>
      </c>
      <c r="U195" s="28">
        <v>-5663</v>
      </c>
      <c r="V195" s="28"/>
      <c r="W195" s="28">
        <v>-16433</v>
      </c>
      <c r="X195" s="28">
        <v>-21455</v>
      </c>
      <c r="Y195" s="28">
        <v>-15865</v>
      </c>
      <c r="Z195" s="28">
        <v>-18900</v>
      </c>
      <c r="AA195" s="28">
        <v>-15463</v>
      </c>
    </row>
    <row r="196" spans="2:27" x14ac:dyDescent="0.35">
      <c r="B196" s="44"/>
      <c r="C196" s="6" t="s">
        <v>128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-464</v>
      </c>
      <c r="T196" s="28">
        <v>22731</v>
      </c>
      <c r="U196" s="28">
        <v>0</v>
      </c>
      <c r="V196" s="28"/>
      <c r="W196" s="28">
        <v>0</v>
      </c>
      <c r="X196" s="28">
        <v>0</v>
      </c>
      <c r="Y196" s="28">
        <v>22267</v>
      </c>
      <c r="Z196" s="28">
        <v>0</v>
      </c>
      <c r="AA196" s="28">
        <v>0</v>
      </c>
    </row>
    <row r="197" spans="2:27" x14ac:dyDescent="0.35">
      <c r="B197" s="44"/>
      <c r="C197" s="6" t="s">
        <v>129</v>
      </c>
      <c r="I197" s="28">
        <v>0</v>
      </c>
      <c r="J197" s="28">
        <v>1118</v>
      </c>
      <c r="K197" s="28">
        <v>1500</v>
      </c>
      <c r="L197" s="28">
        <v>3769</v>
      </c>
      <c r="M197" s="28">
        <v>722</v>
      </c>
      <c r="N197" s="28">
        <v>0</v>
      </c>
      <c r="O197" s="28">
        <v>0</v>
      </c>
      <c r="P197" s="28">
        <v>36</v>
      </c>
      <c r="Q197" s="28">
        <v>2818</v>
      </c>
      <c r="R197" s="28">
        <v>5000</v>
      </c>
      <c r="S197" s="28">
        <v>0</v>
      </c>
      <c r="T197" s="28">
        <v>2500</v>
      </c>
      <c r="U197" s="28">
        <v>0</v>
      </c>
      <c r="V197" s="28"/>
      <c r="W197" s="28">
        <v>7109</v>
      </c>
      <c r="X197" s="28">
        <v>2854</v>
      </c>
      <c r="Y197" s="28">
        <v>7500</v>
      </c>
      <c r="Z197" s="28">
        <v>5000</v>
      </c>
      <c r="AA197" s="28">
        <v>4000</v>
      </c>
    </row>
    <row r="198" spans="2:27" x14ac:dyDescent="0.35">
      <c r="B198" s="44"/>
      <c r="C198" s="6" t="s">
        <v>130</v>
      </c>
      <c r="I198" s="28">
        <v>-2597</v>
      </c>
      <c r="J198" s="28">
        <v>-2489</v>
      </c>
      <c r="K198" s="28">
        <v>-2267</v>
      </c>
      <c r="L198" s="28">
        <v>-1997</v>
      </c>
      <c r="M198" s="28">
        <v>-2047</v>
      </c>
      <c r="N198" s="28">
        <v>-2078</v>
      </c>
      <c r="O198" s="28">
        <v>-2012</v>
      </c>
      <c r="P198" s="28">
        <v>-1928</v>
      </c>
      <c r="Q198" s="28">
        <v>-1504</v>
      </c>
      <c r="R198" s="28">
        <v>0</v>
      </c>
      <c r="S198" s="28">
        <v>0</v>
      </c>
      <c r="T198" s="28">
        <v>0</v>
      </c>
      <c r="U198" s="28">
        <v>0</v>
      </c>
      <c r="V198" s="28"/>
      <c r="W198" s="28">
        <v>-8800</v>
      </c>
      <c r="X198" s="28">
        <v>-7522</v>
      </c>
      <c r="Y198" s="28">
        <v>0</v>
      </c>
      <c r="Z198" s="28">
        <v>0</v>
      </c>
      <c r="AA198" s="28">
        <v>0</v>
      </c>
    </row>
    <row r="199" spans="2:27" x14ac:dyDescent="0.35">
      <c r="B199" s="44"/>
      <c r="C199" s="50" t="s">
        <v>161</v>
      </c>
      <c r="D199" s="50"/>
      <c r="E199" s="50"/>
      <c r="F199" s="50"/>
      <c r="G199" s="50"/>
      <c r="I199" s="28">
        <v>1124</v>
      </c>
      <c r="J199" s="28">
        <v>10899</v>
      </c>
      <c r="K199" s="28">
        <v>7179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/>
      <c r="W199" s="28">
        <v>18077.635071163357</v>
      </c>
      <c r="X199" s="28">
        <v>0</v>
      </c>
      <c r="Y199" s="28">
        <v>0</v>
      </c>
      <c r="Z199" s="28">
        <v>0</v>
      </c>
      <c r="AA199" s="28">
        <v>0</v>
      </c>
    </row>
    <row r="200" spans="2:27" ht="10.5" x14ac:dyDescent="0.35">
      <c r="B200" s="43"/>
      <c r="C200" s="4" t="s">
        <v>131</v>
      </c>
      <c r="I200" s="22">
        <f>SUM(I192:I199)</f>
        <v>-59510</v>
      </c>
      <c r="J200" s="22">
        <v>-17082</v>
      </c>
      <c r="K200" s="22">
        <v>9900.3214727342183</v>
      </c>
      <c r="L200" s="22">
        <v>29990</v>
      </c>
      <c r="M200" s="22">
        <v>56476</v>
      </c>
      <c r="N200" s="22">
        <v>-65766</v>
      </c>
      <c r="O200" s="22">
        <v>15614</v>
      </c>
      <c r="P200" s="22">
        <v>6548</v>
      </c>
      <c r="Q200" s="22">
        <v>-24911</v>
      </c>
      <c r="R200" s="22">
        <v>1902</v>
      </c>
      <c r="S200" s="22">
        <v>-3401</v>
      </c>
      <c r="T200" s="22">
        <v>36759</v>
      </c>
      <c r="U200" s="22">
        <v>-7402</v>
      </c>
      <c r="V200" s="27"/>
      <c r="W200" s="22">
        <v>79283.635071163357</v>
      </c>
      <c r="X200" s="22">
        <v>-68515</v>
      </c>
      <c r="Y200" s="22">
        <v>27858</v>
      </c>
      <c r="Z200" s="22">
        <v>111135</v>
      </c>
      <c r="AA200" s="22">
        <v>63203</v>
      </c>
    </row>
    <row r="203" spans="2:27" x14ac:dyDescent="0.35">
      <c r="I203" s="19"/>
      <c r="J203" s="19"/>
      <c r="K203" s="19"/>
      <c r="L203" s="19"/>
      <c r="M203" s="19"/>
    </row>
    <row r="204" spans="2:27" x14ac:dyDescent="0.35">
      <c r="I204" s="19"/>
      <c r="J204" s="19"/>
      <c r="K204" s="19"/>
      <c r="L204" s="19"/>
      <c r="M204" s="19"/>
    </row>
    <row r="205" spans="2:27" x14ac:dyDescent="0.35">
      <c r="I205" s="19"/>
      <c r="J205" s="19"/>
      <c r="K205" s="19"/>
      <c r="L205" s="19"/>
      <c r="M205" s="19"/>
    </row>
    <row r="206" spans="2:27" x14ac:dyDescent="0.35">
      <c r="I206" s="19"/>
      <c r="J206" s="19"/>
      <c r="K206" s="19"/>
      <c r="L206" s="19"/>
      <c r="M206" s="19"/>
    </row>
    <row r="207" spans="2:27" x14ac:dyDescent="0.35">
      <c r="I207" s="19"/>
      <c r="J207" s="19"/>
      <c r="K207" s="19"/>
      <c r="L207" s="19"/>
      <c r="M207" s="19"/>
    </row>
    <row r="208" spans="2:27" x14ac:dyDescent="0.35">
      <c r="I208" s="19"/>
      <c r="J208" s="19"/>
      <c r="K208" s="19"/>
      <c r="L208" s="19"/>
      <c r="M208" s="19"/>
    </row>
    <row r="209" spans="9:13" x14ac:dyDescent="0.35">
      <c r="I209" s="19"/>
      <c r="J209" s="19"/>
      <c r="K209" s="19"/>
      <c r="L209" s="19"/>
      <c r="M209" s="19"/>
    </row>
    <row r="210" spans="9:13" x14ac:dyDescent="0.35">
      <c r="I210" s="19"/>
      <c r="J210" s="19"/>
      <c r="K210" s="19"/>
      <c r="L210" s="19"/>
      <c r="M210" s="19"/>
    </row>
    <row r="211" spans="9:13" x14ac:dyDescent="0.35">
      <c r="I211" s="19"/>
      <c r="J211" s="19"/>
      <c r="K211" s="19"/>
      <c r="L211" s="19"/>
      <c r="M211" s="19"/>
    </row>
  </sheetData>
  <mergeCells count="1">
    <mergeCell ref="C199:G199"/>
  </mergeCells>
  <pageMargins left="0.7" right="0.7" top="0.75" bottom="0.75" header="0.3" footer="0.3"/>
  <pageSetup orientation="portrait" r:id="rId1"/>
  <ignoredErrors>
    <ignoredError sqref="J5:K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WorkbookDrillPathInfo xmlns:xsd="http://www.w3.org/2001/XMLSchema" xmlns:xsi="http://www.w3.org/2001/XMLSchema-instance" xmlns="http://www.infor.com/qaa/DrillPath">
  <CurrentDrillPath>
    <DrillPathNode AnalysisType="NONE" Id="c1bba41b-de76-44d8-b1aa-bfe0cbd7106b" Name="Financials" HandleSummaryReportOnly="false">
      <Children/>
    </DrillPathNode>
    <DrillPathNode AnalysisType="NONE" Id="d560bc1a-f526-4146-b5e2-f3d332fadedb" Name="Financials- HC" HandleSummaryReportOnly="false" Source="">
      <Children/>
    </DrillPathNode>
  </CurrentDrillPath>
  <SavedDrillPath/>
</WorkbookDrillPathInfo>
</file>

<file path=customXml/itemProps1.xml><?xml version="1.0" encoding="utf-8"?>
<ds:datastoreItem xmlns:ds="http://schemas.openxmlformats.org/officeDocument/2006/customXml" ds:itemID="{608AD8B0-B514-4A43-9175-AA5F1351EAA6}">
  <ds:schemaRefs>
    <ds:schemaRef ds:uri="http://www.w3.org/2001/XMLSchema"/>
    <ds:schemaRef ds:uri="http://www.infor.com/qaa/DrillPath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Financials</vt:lpstr>
    </vt:vector>
  </TitlesOfParts>
  <Company>ABC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Cho</dc:creator>
  <cp:lastModifiedBy>Saad Khanzada</cp:lastModifiedBy>
  <dcterms:created xsi:type="dcterms:W3CDTF">2021-01-19T21:15:08Z</dcterms:created>
  <dcterms:modified xsi:type="dcterms:W3CDTF">2021-11-05T00:16:45Z</dcterms:modified>
</cp:coreProperties>
</file>